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3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Default Extension="emf" ContentType="image/x-emf"/>
  <Default Extension="jpeg" ContentType="image/jpeg"/>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defaultThemeVersion="124226"/>
  <bookViews>
    <workbookView xWindow="-120" yWindow="-120" windowWidth="20610" windowHeight="11640" tabRatio="898"/>
  </bookViews>
  <sheets>
    <sheet name="Lista  FORMATOS  " sheetId="68" r:id="rId1"/>
    <sheet name="ETCA-I-01" sheetId="2" r:id="rId2"/>
    <sheet name="ETCA-I-02" sheetId="51" r:id="rId3"/>
    <sheet name="ETCA-I-03" sheetId="1" r:id="rId4"/>
    <sheet name="ETCA-I-04" sheetId="80"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III-03" sheetId="32" r:id="rId32"/>
    <sheet name="ETCA-III-04" sheetId="81" r:id="rId33"/>
    <sheet name="ETCA-III-05" sheetId="82" r:id="rId34"/>
    <sheet name="ETCA-IV-01" sheetId="20" r:id="rId35"/>
    <sheet name="ETCA-IV-02" sheetId="54" r:id="rId36"/>
    <sheet name="ETCA-IV-03" sheetId="27" r:id="rId37"/>
    <sheet name="ANEXO A" sheetId="64" r:id="rId38"/>
    <sheet name="ANEXO B" sheetId="85" r:id="rId39"/>
    <sheet name="ANEXO C" sheetId="84" r:id="rId40"/>
  </sheets>
  <externalReferences>
    <externalReference r:id="rId41"/>
    <externalReference r:id="rId42"/>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8">'ANEXO B'!$A$1:$E$81</definedName>
    <definedName name="_xlnm.Print_Area" localSheetId="1">'ETCA-I-01'!$A$1:$G$59</definedName>
    <definedName name="_xlnm.Print_Area" localSheetId="2">'ETCA-I-02'!$A$1:$G$77</definedName>
    <definedName name="_xlnm.Print_Area" localSheetId="3">'ETCA-I-03'!$A$1:$D$70</definedName>
    <definedName name="_xlnm.Print_Area" localSheetId="4">'ETCA-I-04'!$A$1:$F$46</definedName>
    <definedName name="_xlnm.Print_Area" localSheetId="6">'ETCA-I-06'!$A$1:$D$71</definedName>
    <definedName name="_xlnm.Print_Area" localSheetId="7">'ETCA-I-07'!$A$1:$G$34</definedName>
    <definedName name="_xlnm.Print_Area" localSheetId="8">'ETCA-I-08'!$A$1:$F$48</definedName>
    <definedName name="_xlnm.Print_Area" localSheetId="9">'ETCA-I-09'!$A$1:$I$43</definedName>
    <definedName name="_xlnm.Print_Area" localSheetId="11">'ETCA-I-11'!$A$1:$I$51</definedName>
    <definedName name="_xlnm.Print_Area" localSheetId="12">'ETCA-I-12 (NOTAS)'!$A$1:$J$50</definedName>
    <definedName name="_xlnm.Print_Area" localSheetId="13">'ETCA-II-01'!$A$1:$H$49</definedName>
    <definedName name="_xlnm.Print_Area" localSheetId="14">'ETCA-II-02'!$A$1:$I$87</definedName>
    <definedName name="_xlnm.Print_Area" localSheetId="15">'ETCA-II-03'!$A$1:$D$35</definedName>
    <definedName name="_xlnm.Print_Area" localSheetId="17">'ETCA-II-05'!$A$1:$H$165</definedName>
    <definedName name="_xlnm.Print_Area" localSheetId="18">'ETCA-II-06'!$A$1:$G$26</definedName>
    <definedName name="_xlnm.Print_Area" localSheetId="19">'ETCA-II-07'!$A$1:$G$37</definedName>
    <definedName name="_xlnm.Print_Area" localSheetId="20">'ETCA-II-08'!$A$1:$G$40</definedName>
    <definedName name="_xlnm.Print_Area" localSheetId="21">'ETCA-II-09'!$A$1:$G$21</definedName>
    <definedName name="_xlnm.Print_Area" localSheetId="22">'ETCA-II-10'!$A$1:$G$27</definedName>
    <definedName name="_xlnm.Print_Area" localSheetId="23">'ETCA-II-11'!$A$1:$G$50</definedName>
    <definedName name="_xlnm.Print_Area" localSheetId="24">'ETCA-II-12'!$A$1:$H$86</definedName>
    <definedName name="_xlnm.Print_Area" localSheetId="25">'ETCA-II-13'!$A$1:$I$137</definedName>
    <definedName name="_xlnm.Print_Area" localSheetId="26">'ETCA-II-14'!$A$1:$G$39</definedName>
    <definedName name="_xlnm.Print_Area" localSheetId="27">'ETCA-II-15'!$A$1:$C$47</definedName>
    <definedName name="_xlnm.Print_Area" localSheetId="28">'ETCA-II-16'!$A$1:$E$37</definedName>
    <definedName name="_xlnm.Print_Area" localSheetId="29">'ETCA-II-17'!$A$1:$D$38</definedName>
    <definedName name="_xlnm.Print_Area" localSheetId="30">'ETCA-III-01'!$A$1:$G$45</definedName>
    <definedName name="_xlnm.Print_Area" localSheetId="31">'ETCA-III-03'!$A$1:$E$44</definedName>
    <definedName name="_xlnm.Print_Area" localSheetId="34">'ETCA-IV-01'!$A$1:$E$32</definedName>
    <definedName name="_xlnm.Print_Area" localSheetId="35">'ETCA-IV-02'!$A$1:$E$93</definedName>
    <definedName name="_xlnm.Print_Area" localSheetId="36">'ETCA-IV-03'!$A$1:$D$29</definedName>
    <definedName name="_xlnm.Print_Area" localSheetId="0">'Lista  FORMATOS  '!$A$1:$C$58</definedName>
    <definedName name="_xlnm.Database" localSheetId="37">#REF!</definedName>
    <definedName name="_xlnm.Database" localSheetId="38">#REF!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1">#REF!</definedName>
    <definedName name="_xlnm.Database" localSheetId="34">#REF!</definedName>
    <definedName name="_xlnm.Database" localSheetId="36">#REF!</definedName>
    <definedName name="_xlnm.Database">#REF!</definedName>
    <definedName name="ppto">[1]Hoja2!$B$3:$M$95</definedName>
    <definedName name="qw" localSheetId="37">#REF!</definedName>
    <definedName name="qw" localSheetId="38">#REF!</definedName>
    <definedName name="qw" localSheetId="25">#REF!</definedName>
    <definedName name="qw">#REF!</definedName>
    <definedName name="_xlnm.Print_Titles" localSheetId="37">'ANEXO A'!$1:$4</definedName>
    <definedName name="_xlnm.Print_Titles" localSheetId="39">'ANEXO C'!$1:$4</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'ETCA-II-13'!$1:$9</definedName>
    <definedName name="_xlnm.Print_Titles" localSheetId="33">'ETCA-III-05'!$7:$8</definedName>
    <definedName name="_xlnm.Print_Titles" localSheetId="35">'ETCA-IV-02'!$1:$5</definedName>
  </definedNames>
  <calcPr calcId="12451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1" i="81"/>
  <c r="P21" s="1"/>
  <c r="O20"/>
  <c r="P20" s="1"/>
  <c r="O19"/>
  <c r="P19" s="1"/>
  <c r="G19"/>
  <c r="E19"/>
  <c r="O18"/>
  <c r="P18" s="1"/>
  <c r="G18"/>
  <c r="O17"/>
  <c r="P17" s="1"/>
  <c r="O16"/>
  <c r="P16" s="1"/>
  <c r="G16"/>
  <c r="H16" s="1"/>
  <c r="I16" s="1"/>
  <c r="J16" s="1"/>
  <c r="O15"/>
  <c r="P15" s="1"/>
  <c r="G15"/>
  <c r="H15" s="1"/>
  <c r="I15" s="1"/>
  <c r="J15" s="1"/>
  <c r="O14"/>
  <c r="P14" s="1"/>
  <c r="O13"/>
  <c r="P13" s="1"/>
  <c r="G13"/>
  <c r="H13" s="1"/>
  <c r="I13" s="1"/>
  <c r="J13" s="1"/>
  <c r="O12"/>
  <c r="P12" s="1"/>
  <c r="G12"/>
  <c r="H12" s="1"/>
  <c r="I12" s="1"/>
  <c r="J12" s="1"/>
  <c r="H18" l="1"/>
  <c r="I18" s="1"/>
  <c r="J18" l="1"/>
  <c r="D57" i="64" l="1"/>
  <c r="C57"/>
  <c r="E56"/>
  <c r="E55"/>
  <c r="E54"/>
  <c r="E53"/>
  <c r="E52"/>
  <c r="E51"/>
  <c r="E50"/>
  <c r="E49"/>
  <c r="E48"/>
  <c r="E47"/>
  <c r="E46"/>
  <c r="E45"/>
  <c r="E44"/>
  <c r="E43"/>
  <c r="E42"/>
  <c r="E41"/>
  <c r="E40"/>
  <c r="E39"/>
  <c r="E38"/>
  <c r="E37"/>
  <c r="E36"/>
  <c r="E35"/>
  <c r="E34"/>
  <c r="E33"/>
  <c r="E32"/>
  <c r="E31"/>
  <c r="E30"/>
  <c r="E29"/>
  <c r="E28"/>
  <c r="E27"/>
  <c r="E26"/>
  <c r="E25"/>
  <c r="E24"/>
  <c r="E23"/>
  <c r="E22"/>
  <c r="E21"/>
  <c r="E20"/>
  <c r="E19"/>
  <c r="E18"/>
  <c r="E17"/>
  <c r="E16"/>
  <c r="E15"/>
  <c r="E14"/>
  <c r="E13"/>
  <c r="E12"/>
  <c r="E11"/>
  <c r="E10"/>
  <c r="E9"/>
  <c r="E8"/>
  <c r="E7"/>
  <c r="E6"/>
  <c r="E5"/>
  <c r="E57" s="1"/>
  <c r="H134" i="50" l="1"/>
  <c r="F10" i="37"/>
  <c r="E10"/>
  <c r="F28" i="70"/>
  <c r="G30" i="71" s="1"/>
  <c r="G55"/>
  <c r="F55"/>
  <c r="D55"/>
  <c r="C55"/>
  <c r="G50"/>
  <c r="F50"/>
  <c r="D50"/>
  <c r="C50"/>
  <c r="G36"/>
  <c r="C10" i="37"/>
  <c r="B10"/>
  <c r="F34" i="70"/>
  <c r="F29"/>
  <c r="G31" i="71" s="1"/>
  <c r="C33" i="70"/>
  <c r="C32"/>
  <c r="C34"/>
  <c r="C35"/>
  <c r="C48"/>
  <c r="C30"/>
  <c r="C29"/>
  <c r="C28"/>
  <c r="F53"/>
  <c r="E53"/>
  <c r="C53"/>
  <c r="B53"/>
  <c r="F48"/>
  <c r="E48"/>
  <c r="B48"/>
  <c r="F18"/>
  <c r="E18"/>
  <c r="F20" i="71" s="1"/>
  <c r="E11" i="70"/>
  <c r="E10"/>
  <c r="B10"/>
  <c r="H49" i="50"/>
  <c r="E132"/>
  <c r="H132" s="1"/>
  <c r="H131"/>
  <c r="E131"/>
  <c r="I131" s="1"/>
  <c r="G130"/>
  <c r="F130"/>
  <c r="E130"/>
  <c r="H130" s="1"/>
  <c r="D130"/>
  <c r="D134" s="1"/>
  <c r="C130"/>
  <c r="C134" s="1"/>
  <c r="E128"/>
  <c r="I128" s="1"/>
  <c r="E127"/>
  <c r="H127" s="1"/>
  <c r="E126"/>
  <c r="I126" s="1"/>
  <c r="E125"/>
  <c r="H125" s="1"/>
  <c r="E124"/>
  <c r="I124" s="1"/>
  <c r="E123"/>
  <c r="H123" s="1"/>
  <c r="E122"/>
  <c r="I122" s="1"/>
  <c r="G121"/>
  <c r="G134" s="1"/>
  <c r="F121"/>
  <c r="F134" s="1"/>
  <c r="D121"/>
  <c r="C121"/>
  <c r="E121" s="1"/>
  <c r="E120"/>
  <c r="I120" s="1"/>
  <c r="H119"/>
  <c r="E119"/>
  <c r="I119" s="1"/>
  <c r="E118"/>
  <c r="H118" s="1"/>
  <c r="H117"/>
  <c r="E117"/>
  <c r="I117" s="1"/>
  <c r="I116"/>
  <c r="H115"/>
  <c r="E115"/>
  <c r="I115" s="1"/>
  <c r="E114"/>
  <c r="H114" s="1"/>
  <c r="I113"/>
  <c r="I112"/>
  <c r="H111"/>
  <c r="E111"/>
  <c r="I111" s="1"/>
  <c r="E110"/>
  <c r="H110" s="1"/>
  <c r="I109"/>
  <c r="E108"/>
  <c r="H108" s="1"/>
  <c r="E107"/>
  <c r="I107" s="1"/>
  <c r="E106"/>
  <c r="H106" s="1"/>
  <c r="I105"/>
  <c r="E104"/>
  <c r="H104" s="1"/>
  <c r="E103"/>
  <c r="I103" s="1"/>
  <c r="E102"/>
  <c r="H102" s="1"/>
  <c r="E101"/>
  <c r="I101" s="1"/>
  <c r="E100"/>
  <c r="H100" s="1"/>
  <c r="E99"/>
  <c r="I99" s="1"/>
  <c r="I98"/>
  <c r="H97"/>
  <c r="E97"/>
  <c r="I97" s="1"/>
  <c r="E96"/>
  <c r="H96" s="1"/>
  <c r="E95"/>
  <c r="I95" s="1"/>
  <c r="I94"/>
  <c r="H93"/>
  <c r="E93"/>
  <c r="I93" s="1"/>
  <c r="I92"/>
  <c r="H91"/>
  <c r="E91"/>
  <c r="I91" s="1"/>
  <c r="E90"/>
  <c r="H90" s="1"/>
  <c r="H89"/>
  <c r="E89"/>
  <c r="I89" s="1"/>
  <c r="E88"/>
  <c r="H88" s="1"/>
  <c r="H87"/>
  <c r="E87"/>
  <c r="I87" s="1"/>
  <c r="I86"/>
  <c r="I85"/>
  <c r="I84"/>
  <c r="H83"/>
  <c r="E83"/>
  <c r="I83" s="1"/>
  <c r="E82"/>
  <c r="H82" s="1"/>
  <c r="H81"/>
  <c r="E81"/>
  <c r="I81" s="1"/>
  <c r="E80"/>
  <c r="H80" s="1"/>
  <c r="I79"/>
  <c r="E78"/>
  <c r="H78" s="1"/>
  <c r="E77"/>
  <c r="I77" s="1"/>
  <c r="E76"/>
  <c r="H76" s="1"/>
  <c r="E75"/>
  <c r="I75" s="1"/>
  <c r="E74"/>
  <c r="H74" s="1"/>
  <c r="E73"/>
  <c r="I73" s="1"/>
  <c r="E72"/>
  <c r="H72" s="1"/>
  <c r="I71"/>
  <c r="G70"/>
  <c r="F70"/>
  <c r="E70"/>
  <c r="I70" s="1"/>
  <c r="D70"/>
  <c r="C70"/>
  <c r="I69"/>
  <c r="E68"/>
  <c r="I68" s="1"/>
  <c r="H67"/>
  <c r="E67"/>
  <c r="I67" s="1"/>
  <c r="I66"/>
  <c r="H65"/>
  <c r="E65"/>
  <c r="I65" s="1"/>
  <c r="I64"/>
  <c r="H63"/>
  <c r="E63"/>
  <c r="I63" s="1"/>
  <c r="I62"/>
  <c r="H61"/>
  <c r="E61"/>
  <c r="I61" s="1"/>
  <c r="I60"/>
  <c r="H59"/>
  <c r="E59"/>
  <c r="I59" s="1"/>
  <c r="E58"/>
  <c r="I58" s="1"/>
  <c r="I57"/>
  <c r="E56"/>
  <c r="I56" s="1"/>
  <c r="I55"/>
  <c r="E54"/>
  <c r="I54" s="1"/>
  <c r="I53"/>
  <c r="I52"/>
  <c r="H51"/>
  <c r="E51"/>
  <c r="I51" s="1"/>
  <c r="I50"/>
  <c r="G49"/>
  <c r="F49"/>
  <c r="E49"/>
  <c r="I49" s="1"/>
  <c r="D49"/>
  <c r="C49"/>
  <c r="I48"/>
  <c r="H47"/>
  <c r="E47"/>
  <c r="I47" s="1"/>
  <c r="I46"/>
  <c r="H45"/>
  <c r="E45"/>
  <c r="I45" s="1"/>
  <c r="E44"/>
  <c r="H44" s="1"/>
  <c r="H43"/>
  <c r="E43"/>
  <c r="I43" s="1"/>
  <c r="E42"/>
  <c r="H42" s="1"/>
  <c r="I41"/>
  <c r="E40"/>
  <c r="H40" s="1"/>
  <c r="I39"/>
  <c r="E38"/>
  <c r="H38" s="1"/>
  <c r="E37"/>
  <c r="I37" s="1"/>
  <c r="E36"/>
  <c r="H36" s="1"/>
  <c r="I35"/>
  <c r="I34"/>
  <c r="I33"/>
  <c r="E32"/>
  <c r="H32" s="1"/>
  <c r="I31"/>
  <c r="I30"/>
  <c r="E29"/>
  <c r="I29" s="1"/>
  <c r="E28"/>
  <c r="H28" s="1"/>
  <c r="I27"/>
  <c r="I26"/>
  <c r="I25"/>
  <c r="I24"/>
  <c r="I23"/>
  <c r="I22"/>
  <c r="E21"/>
  <c r="I21" s="1"/>
  <c r="I20"/>
  <c r="I19"/>
  <c r="I18"/>
  <c r="H17"/>
  <c r="E17"/>
  <c r="I17" s="1"/>
  <c r="I16"/>
  <c r="I15"/>
  <c r="E14"/>
  <c r="H14" s="1"/>
  <c r="H13"/>
  <c r="E13"/>
  <c r="I13" s="1"/>
  <c r="I12"/>
  <c r="I11"/>
  <c r="G10"/>
  <c r="F10"/>
  <c r="E10"/>
  <c r="I10" s="1"/>
  <c r="D10"/>
  <c r="C10"/>
  <c r="A4"/>
  <c r="E134" l="1"/>
  <c r="I134" s="1"/>
  <c r="I121"/>
  <c r="I14"/>
  <c r="H21"/>
  <c r="H10" s="1"/>
  <c r="I28"/>
  <c r="H29"/>
  <c r="I32"/>
  <c r="I36"/>
  <c r="H37"/>
  <c r="I38"/>
  <c r="I40"/>
  <c r="I42"/>
  <c r="I44"/>
  <c r="H54"/>
  <c r="H56"/>
  <c r="H58"/>
  <c r="H68"/>
  <c r="I72"/>
  <c r="H73"/>
  <c r="H70" s="1"/>
  <c r="I74"/>
  <c r="H75"/>
  <c r="I76"/>
  <c r="H77"/>
  <c r="I78"/>
  <c r="I80"/>
  <c r="I82"/>
  <c r="I88"/>
  <c r="I90"/>
  <c r="H95"/>
  <c r="I96"/>
  <c r="H99"/>
  <c r="I100"/>
  <c r="H101"/>
  <c r="I102"/>
  <c r="H103"/>
  <c r="I104"/>
  <c r="I106"/>
  <c r="H107"/>
  <c r="I108"/>
  <c r="I110"/>
  <c r="I114"/>
  <c r="I118"/>
  <c r="H122"/>
  <c r="I123"/>
  <c r="H124"/>
  <c r="I125"/>
  <c r="H126"/>
  <c r="I127"/>
  <c r="H128"/>
  <c r="I130"/>
  <c r="I132"/>
  <c r="H121" l="1"/>
  <c r="D56" i="23" l="1"/>
  <c r="D28" i="1"/>
  <c r="F33" i="70" l="1"/>
  <c r="G35" i="71" s="1"/>
  <c r="F32" i="70"/>
  <c r="G34" i="71" s="1"/>
  <c r="D34"/>
  <c r="D35"/>
  <c r="F30" i="70"/>
  <c r="G32" i="71" s="1"/>
  <c r="D32"/>
  <c r="C26" i="70" l="1"/>
  <c r="F16" i="61" l="1"/>
  <c r="E16"/>
  <c r="F15"/>
  <c r="E15"/>
  <c r="F14"/>
  <c r="E14"/>
  <c r="F13"/>
  <c r="E13"/>
  <c r="F12"/>
  <c r="E12"/>
  <c r="F11"/>
  <c r="E11"/>
  <c r="C16"/>
  <c r="C15"/>
  <c r="C14"/>
  <c r="C13"/>
  <c r="C12"/>
  <c r="C11"/>
  <c r="B16"/>
  <c r="B15"/>
  <c r="B14"/>
  <c r="B13"/>
  <c r="B12"/>
  <c r="B11"/>
  <c r="G27" i="71"/>
  <c r="F27"/>
  <c r="G22"/>
  <c r="F22"/>
  <c r="D27"/>
  <c r="D22"/>
  <c r="C27"/>
  <c r="C22"/>
  <c r="G17"/>
  <c r="F17"/>
  <c r="D17"/>
  <c r="C17"/>
  <c r="D28"/>
  <c r="F10" i="70"/>
  <c r="G12" i="71" s="1"/>
  <c r="F11" i="70"/>
  <c r="G13" i="71" s="1"/>
  <c r="E12" i="70"/>
  <c r="F14" i="71" s="1"/>
  <c r="F13"/>
  <c r="F12"/>
  <c r="C12"/>
  <c r="F75" i="70"/>
  <c r="G152" i="71" s="1"/>
  <c r="E75" i="70"/>
  <c r="F152" i="71" s="1"/>
  <c r="F74" i="70"/>
  <c r="G151" i="71" s="1"/>
  <c r="E74" i="70"/>
  <c r="F151" i="71" s="1"/>
  <c r="C75" i="70"/>
  <c r="D152" i="71" s="1"/>
  <c r="C74" i="70"/>
  <c r="D151" i="71" s="1"/>
  <c r="B75" i="70"/>
  <c r="C152" i="71" s="1"/>
  <c r="B74" i="70"/>
  <c r="C151" i="71" s="1"/>
  <c r="F36" i="70"/>
  <c r="G38" i="71" s="1"/>
  <c r="E36" i="70"/>
  <c r="F38" i="71" s="1"/>
  <c r="F35" i="70"/>
  <c r="G37" i="71" s="1"/>
  <c r="E35" i="70"/>
  <c r="F37" i="71" s="1"/>
  <c r="E34" i="70"/>
  <c r="F36" i="71" s="1"/>
  <c r="E33" i="70"/>
  <c r="F35" i="71" s="1"/>
  <c r="E32" i="70"/>
  <c r="F34" i="71" s="1"/>
  <c r="F31" i="70"/>
  <c r="G33" i="71" s="1"/>
  <c r="G29" s="1"/>
  <c r="E31" i="70"/>
  <c r="F33" i="71" s="1"/>
  <c r="E30" i="70"/>
  <c r="F32" i="71" s="1"/>
  <c r="E29" i="70"/>
  <c r="F31" i="71" s="1"/>
  <c r="E28" i="70"/>
  <c r="F30" i="71" s="1"/>
  <c r="C36" i="70"/>
  <c r="D38" i="71" s="1"/>
  <c r="D37"/>
  <c r="D36"/>
  <c r="C31" i="70"/>
  <c r="D33" i="71" s="1"/>
  <c r="D31"/>
  <c r="D30"/>
  <c r="B36" i="70"/>
  <c r="C38" i="71" s="1"/>
  <c r="B35" i="70"/>
  <c r="C37" i="71" s="1"/>
  <c r="B34" i="70"/>
  <c r="C36" i="71" s="1"/>
  <c r="E36" s="1"/>
  <c r="B33" i="70"/>
  <c r="C35" i="71" s="1"/>
  <c r="E35" s="1"/>
  <c r="B32" i="70"/>
  <c r="C34" i="71" s="1"/>
  <c r="E34" s="1"/>
  <c r="B31" i="70"/>
  <c r="C33" i="71" s="1"/>
  <c r="B30" i="70"/>
  <c r="C32" i="71" s="1"/>
  <c r="B29" i="70"/>
  <c r="C31" i="71" s="1"/>
  <c r="B28" i="70"/>
  <c r="C30" i="71" s="1"/>
  <c r="F26" i="70"/>
  <c r="G28" i="71" s="1"/>
  <c r="E26" i="70"/>
  <c r="F28" i="71" s="1"/>
  <c r="F24" i="70"/>
  <c r="G26" i="71" s="1"/>
  <c r="E24" i="70"/>
  <c r="F26" i="71" s="1"/>
  <c r="F23" i="70"/>
  <c r="G25" i="71" s="1"/>
  <c r="E23" i="70"/>
  <c r="F25" i="71" s="1"/>
  <c r="F21" i="70"/>
  <c r="G23" i="71" s="1"/>
  <c r="E21" i="70"/>
  <c r="F23" i="71" s="1"/>
  <c r="F19" i="70"/>
  <c r="G21" i="71" s="1"/>
  <c r="E19" i="70"/>
  <c r="F21" i="71" s="1"/>
  <c r="G20"/>
  <c r="C24" i="70"/>
  <c r="D26" i="71" s="1"/>
  <c r="C23" i="70"/>
  <c r="D25" i="71" s="1"/>
  <c r="C22" i="70"/>
  <c r="D24" i="71" s="1"/>
  <c r="C21" i="70"/>
  <c r="D23" i="71" s="1"/>
  <c r="C19" i="70"/>
  <c r="D21" i="71" s="1"/>
  <c r="C18" i="70"/>
  <c r="D20" i="71" s="1"/>
  <c r="B26" i="70"/>
  <c r="C28" i="71" s="1"/>
  <c r="B24" i="70"/>
  <c r="C26" i="71" s="1"/>
  <c r="B23" i="70"/>
  <c r="C25" i="71" s="1"/>
  <c r="B22" i="70"/>
  <c r="C24" i="71" s="1"/>
  <c r="B21" i="70"/>
  <c r="C23" i="71" s="1"/>
  <c r="B19" i="70"/>
  <c r="C21" i="71" s="1"/>
  <c r="B18" i="70"/>
  <c r="C20" i="71" s="1"/>
  <c r="F16" i="70"/>
  <c r="G18" i="71" s="1"/>
  <c r="E16" i="70"/>
  <c r="F18" i="71" s="1"/>
  <c r="C16" i="70"/>
  <c r="D18" i="71" s="1"/>
  <c r="B16" i="70"/>
  <c r="C18" i="71" s="1"/>
  <c r="C14" i="70"/>
  <c r="D16" i="71" s="1"/>
  <c r="C13" i="70"/>
  <c r="D15" i="71" s="1"/>
  <c r="C12" i="70"/>
  <c r="D14" i="71" s="1"/>
  <c r="C11" i="70"/>
  <c r="D13" i="71" s="1"/>
  <c r="C10" i="70"/>
  <c r="D12" i="71" s="1"/>
  <c r="F14" i="70"/>
  <c r="G16" i="71" s="1"/>
  <c r="E14" i="70"/>
  <c r="F16" i="71" s="1"/>
  <c r="B14" i="70"/>
  <c r="C16" i="71" s="1"/>
  <c r="F13" i="70"/>
  <c r="G15" i="71" s="1"/>
  <c r="E13" i="70"/>
  <c r="F15" i="71" s="1"/>
  <c r="B13" i="70"/>
  <c r="C15" i="71" s="1"/>
  <c r="F12" i="70"/>
  <c r="G14" i="71" s="1"/>
  <c r="B12" i="70"/>
  <c r="C14" i="71" s="1"/>
  <c r="B11" i="70"/>
  <c r="C13" i="71" s="1"/>
  <c r="G11" l="1"/>
  <c r="C11"/>
  <c r="D29"/>
  <c r="F10" i="65"/>
  <c r="E10"/>
  <c r="C10"/>
  <c r="B10"/>
  <c r="E22" i="70" l="1"/>
  <c r="F24" i="71" s="1"/>
  <c r="F19" s="1"/>
  <c r="F22" i="70"/>
  <c r="G24" i="71" s="1"/>
  <c r="B21" i="42" l="1"/>
  <c r="C26" i="62"/>
  <c r="B25" i="72"/>
  <c r="B14" i="45"/>
  <c r="B10" i="44"/>
  <c r="E21" i="42"/>
  <c r="F26" i="62"/>
  <c r="E25" i="72"/>
  <c r="E14" i="45"/>
  <c r="E10" i="44"/>
  <c r="F21" i="42"/>
  <c r="F25" i="72"/>
  <c r="F10" i="44"/>
  <c r="G26" i="62"/>
  <c r="F14" i="45"/>
  <c r="C21" i="42"/>
  <c r="D26" i="62"/>
  <c r="C25" i="72"/>
  <c r="C14" i="45"/>
  <c r="C10" i="44"/>
  <c r="D55" i="23" l="1"/>
  <c r="D19"/>
  <c r="D75" i="85" l="1"/>
  <c r="D61"/>
  <c r="D47"/>
  <c r="D30"/>
  <c r="A4" i="27"/>
  <c r="A4" i="85" s="1"/>
  <c r="A3" i="27"/>
  <c r="A3" i="85" s="1"/>
  <c r="E84" i="54"/>
  <c r="D84"/>
  <c r="E82"/>
  <c r="D82"/>
  <c r="C82"/>
  <c r="C80"/>
  <c r="C79"/>
  <c r="E78"/>
  <c r="D78"/>
  <c r="C78"/>
  <c r="E76"/>
  <c r="E86" s="1"/>
  <c r="D76"/>
  <c r="D86" s="1"/>
  <c r="C86" s="1"/>
  <c r="C76"/>
  <c r="E66"/>
  <c r="D66"/>
  <c r="E64"/>
  <c r="D64"/>
  <c r="C64"/>
  <c r="E62"/>
  <c r="D62"/>
  <c r="C62"/>
  <c r="E61"/>
  <c r="D61"/>
  <c r="C61"/>
  <c r="E58"/>
  <c r="D58"/>
  <c r="C58"/>
  <c r="E45"/>
  <c r="D45"/>
  <c r="C45"/>
  <c r="E42"/>
  <c r="D42"/>
  <c r="D49" s="1"/>
  <c r="C42"/>
  <c r="C49" s="1"/>
  <c r="E32"/>
  <c r="D32"/>
  <c r="C32"/>
  <c r="E19"/>
  <c r="D19"/>
  <c r="C19"/>
  <c r="E15"/>
  <c r="D15"/>
  <c r="C15"/>
  <c r="E10"/>
  <c r="D10"/>
  <c r="C10"/>
  <c r="A4"/>
  <c r="A3"/>
  <c r="E27" i="20"/>
  <c r="D27"/>
  <c r="C27"/>
  <c r="E12"/>
  <c r="D12"/>
  <c r="C12"/>
  <c r="E9"/>
  <c r="D9"/>
  <c r="C9"/>
  <c r="A4"/>
  <c r="B3"/>
  <c r="A4" i="32"/>
  <c r="A3"/>
  <c r="D39" i="42"/>
  <c r="D38"/>
  <c r="G37" s="1"/>
  <c r="D37"/>
  <c r="G36"/>
  <c r="D36"/>
  <c r="F35"/>
  <c r="E35"/>
  <c r="D35" s="1"/>
  <c r="C35"/>
  <c r="B35"/>
  <c r="D34"/>
  <c r="G33" s="1"/>
  <c r="D33"/>
  <c r="D32"/>
  <c r="G32" s="1"/>
  <c r="D31"/>
  <c r="F30"/>
  <c r="E30"/>
  <c r="D30"/>
  <c r="C30"/>
  <c r="B30"/>
  <c r="D29"/>
  <c r="G28"/>
  <c r="D28"/>
  <c r="F27"/>
  <c r="E27"/>
  <c r="D27"/>
  <c r="C27"/>
  <c r="B27"/>
  <c r="G26" s="1"/>
  <c r="D26"/>
  <c r="D25"/>
  <c r="G24" s="1"/>
  <c r="D24"/>
  <c r="F23"/>
  <c r="E23"/>
  <c r="C23"/>
  <c r="B23"/>
  <c r="D22"/>
  <c r="D21"/>
  <c r="D20"/>
  <c r="D19"/>
  <c r="D18"/>
  <c r="D17"/>
  <c r="D16"/>
  <c r="D15"/>
  <c r="F14"/>
  <c r="E14"/>
  <c r="C14"/>
  <c r="B14"/>
  <c r="D13"/>
  <c r="D12"/>
  <c r="G13" l="1"/>
  <c r="G16"/>
  <c r="G18"/>
  <c r="G20"/>
  <c r="F47" i="85"/>
  <c r="G29" i="42"/>
  <c r="E60" i="54"/>
  <c r="D14" i="42"/>
  <c r="E88" i="54"/>
  <c r="D88" s="1"/>
  <c r="C88" s="1"/>
  <c r="G12" i="42"/>
  <c r="G15"/>
  <c r="G17"/>
  <c r="G19"/>
  <c r="G21"/>
  <c r="G22"/>
  <c r="D23"/>
  <c r="G25"/>
  <c r="G23" s="1"/>
  <c r="G27"/>
  <c r="G31"/>
  <c r="G30" s="1"/>
  <c r="G34"/>
  <c r="G35"/>
  <c r="G38"/>
  <c r="C15" i="20"/>
  <c r="F44" i="54"/>
  <c r="F43" s="1"/>
  <c r="F42" s="1"/>
  <c r="E49"/>
  <c r="C60"/>
  <c r="F61" i="85"/>
  <c r="C23" i="54"/>
  <c r="D23"/>
  <c r="F47"/>
  <c r="D60"/>
  <c r="F46"/>
  <c r="F45" s="1"/>
  <c r="E15" i="20"/>
  <c r="D15"/>
  <c r="F10" i="42"/>
  <c r="F40" s="1"/>
  <c r="E10"/>
  <c r="C10"/>
  <c r="C40" s="1"/>
  <c r="B40" s="1"/>
  <c r="G39" s="1"/>
  <c r="B10"/>
  <c r="A4"/>
  <c r="A3"/>
  <c r="D32" i="19"/>
  <c r="C32"/>
  <c r="D20"/>
  <c r="D33" s="1"/>
  <c r="C20"/>
  <c r="C33" s="1"/>
  <c r="B4"/>
  <c r="B3"/>
  <c r="D31" i="16"/>
  <c r="C31"/>
  <c r="E30"/>
  <c r="E29"/>
  <c r="E28"/>
  <c r="E27"/>
  <c r="E26"/>
  <c r="E25"/>
  <c r="E24"/>
  <c r="E23"/>
  <c r="E22"/>
  <c r="E21"/>
  <c r="E31" s="1"/>
  <c r="D19"/>
  <c r="D32" s="1"/>
  <c r="C19"/>
  <c r="C32" s="1"/>
  <c r="E18"/>
  <c r="E17"/>
  <c r="E16"/>
  <c r="E15"/>
  <c r="E14"/>
  <c r="E13"/>
  <c r="E12"/>
  <c r="E11"/>
  <c r="E10"/>
  <c r="E9"/>
  <c r="E19" s="1"/>
  <c r="A4"/>
  <c r="A3"/>
  <c r="D35" i="24"/>
  <c r="C33"/>
  <c r="C9"/>
  <c r="A4"/>
  <c r="A3"/>
  <c r="D31" i="65"/>
  <c r="D30"/>
  <c r="G30" s="1"/>
  <c r="D29"/>
  <c r="F28"/>
  <c r="E28"/>
  <c r="D28"/>
  <c r="C28"/>
  <c r="B28"/>
  <c r="G27" s="1"/>
  <c r="D27"/>
  <c r="D26"/>
  <c r="G25" s="1"/>
  <c r="D25"/>
  <c r="D24"/>
  <c r="D23"/>
  <c r="D22"/>
  <c r="C21"/>
  <c r="D19"/>
  <c r="D18"/>
  <c r="D17"/>
  <c r="F16"/>
  <c r="E16"/>
  <c r="D16"/>
  <c r="C16"/>
  <c r="B16"/>
  <c r="G15" s="1"/>
  <c r="D15"/>
  <c r="D14"/>
  <c r="G13" s="1"/>
  <c r="D13"/>
  <c r="D12"/>
  <c r="G11" s="1"/>
  <c r="D11"/>
  <c r="D10"/>
  <c r="A5"/>
  <c r="A4"/>
  <c r="G22" l="1"/>
  <c r="G18"/>
  <c r="E32" i="16"/>
  <c r="G14" i="42"/>
  <c r="G10" i="65"/>
  <c r="G12"/>
  <c r="G14"/>
  <c r="G17"/>
  <c r="G16" s="1"/>
  <c r="B21"/>
  <c r="G19" s="1"/>
  <c r="G23"/>
  <c r="G24"/>
  <c r="G26"/>
  <c r="G29"/>
  <c r="G28" s="1"/>
  <c r="D10" i="42"/>
  <c r="E40"/>
  <c r="E81" i="62"/>
  <c r="E80"/>
  <c r="H79" s="1"/>
  <c r="E79"/>
  <c r="E78"/>
  <c r="E77" s="1"/>
  <c r="G77"/>
  <c r="F77"/>
  <c r="D77"/>
  <c r="C77"/>
  <c r="E75"/>
  <c r="E74"/>
  <c r="E73"/>
  <c r="E72"/>
  <c r="E71"/>
  <c r="E70"/>
  <c r="E69"/>
  <c r="H68"/>
  <c r="H67" s="1"/>
  <c r="E67"/>
  <c r="G66"/>
  <c r="F66"/>
  <c r="D66"/>
  <c r="C66"/>
  <c r="E65"/>
  <c r="H64" s="1"/>
  <c r="E64"/>
  <c r="E63"/>
  <c r="H63" s="1"/>
  <c r="E62"/>
  <c r="E61"/>
  <c r="E60"/>
  <c r="E59"/>
  <c r="H59" s="1"/>
  <c r="G58"/>
  <c r="F58"/>
  <c r="E58"/>
  <c r="D58"/>
  <c r="C58"/>
  <c r="E56"/>
  <c r="E55"/>
  <c r="E54"/>
  <c r="H54" s="1"/>
  <c r="E53"/>
  <c r="E52"/>
  <c r="E51"/>
  <c r="H50" s="1"/>
  <c r="E50"/>
  <c r="H49"/>
  <c r="E49"/>
  <c r="G48"/>
  <c r="F48"/>
  <c r="D48"/>
  <c r="C48"/>
  <c r="G47"/>
  <c r="F47"/>
  <c r="C47"/>
  <c r="H45" s="1"/>
  <c r="E45"/>
  <c r="E44"/>
  <c r="E43"/>
  <c r="H43" s="1"/>
  <c r="E42"/>
  <c r="H42" s="1"/>
  <c r="G41"/>
  <c r="F41"/>
  <c r="E41"/>
  <c r="D41"/>
  <c r="C41"/>
  <c r="E39"/>
  <c r="E38"/>
  <c r="E37"/>
  <c r="E36"/>
  <c r="H36" s="1"/>
  <c r="E35"/>
  <c r="E34"/>
  <c r="E33"/>
  <c r="H33" s="1"/>
  <c r="E32"/>
  <c r="H32" s="1"/>
  <c r="E31"/>
  <c r="H31" s="1"/>
  <c r="G30"/>
  <c r="F30"/>
  <c r="E30"/>
  <c r="D30"/>
  <c r="C30"/>
  <c r="E28"/>
  <c r="E27"/>
  <c r="E26"/>
  <c r="E25"/>
  <c r="E24"/>
  <c r="E23"/>
  <c r="E22"/>
  <c r="G21"/>
  <c r="F21"/>
  <c r="D21"/>
  <c r="C21"/>
  <c r="E19"/>
  <c r="H18" s="1"/>
  <c r="E18"/>
  <c r="E17"/>
  <c r="H16" s="1"/>
  <c r="E16"/>
  <c r="E15"/>
  <c r="H14" s="1"/>
  <c r="E14"/>
  <c r="H13"/>
  <c r="E13"/>
  <c r="E12"/>
  <c r="G11"/>
  <c r="F11"/>
  <c r="F10" s="1"/>
  <c r="D11"/>
  <c r="C11"/>
  <c r="A5"/>
  <c r="A2"/>
  <c r="C10" l="1"/>
  <c r="H25"/>
  <c r="H52"/>
  <c r="H56"/>
  <c r="H61"/>
  <c r="H69"/>
  <c r="H71"/>
  <c r="H73"/>
  <c r="H75"/>
  <c r="D10"/>
  <c r="G10"/>
  <c r="H22"/>
  <c r="H28"/>
  <c r="H34"/>
  <c r="H37"/>
  <c r="H39"/>
  <c r="D40" i="42"/>
  <c r="G10"/>
  <c r="G40" s="1"/>
  <c r="G9" i="65"/>
  <c r="E11" i="62"/>
  <c r="H12"/>
  <c r="H15"/>
  <c r="H17"/>
  <c r="H19"/>
  <c r="E21"/>
  <c r="H23"/>
  <c r="H24"/>
  <c r="H26"/>
  <c r="H27"/>
  <c r="H35"/>
  <c r="H38"/>
  <c r="H44"/>
  <c r="H41" s="1"/>
  <c r="E48"/>
  <c r="H51"/>
  <c r="H53"/>
  <c r="H55"/>
  <c r="H60"/>
  <c r="H62"/>
  <c r="H65"/>
  <c r="E66"/>
  <c r="H70"/>
  <c r="H72"/>
  <c r="H74"/>
  <c r="H78"/>
  <c r="H80"/>
  <c r="D44" i="72"/>
  <c r="G43" s="1"/>
  <c r="D43"/>
  <c r="D42"/>
  <c r="G41" s="1"/>
  <c r="D41"/>
  <c r="F40"/>
  <c r="E40"/>
  <c r="C40"/>
  <c r="B40"/>
  <c r="D40" s="1"/>
  <c r="G39"/>
  <c r="D39"/>
  <c r="D38"/>
  <c r="D37"/>
  <c r="D36"/>
  <c r="D35"/>
  <c r="D34"/>
  <c r="D33"/>
  <c r="D32"/>
  <c r="D31"/>
  <c r="D30"/>
  <c r="F29"/>
  <c r="E29"/>
  <c r="C29"/>
  <c r="B29"/>
  <c r="G28"/>
  <c r="D28"/>
  <c r="D27"/>
  <c r="D26"/>
  <c r="D25"/>
  <c r="D24"/>
  <c r="G23" s="1"/>
  <c r="D23"/>
  <c r="D22"/>
  <c r="G21" s="1"/>
  <c r="D21"/>
  <c r="F20"/>
  <c r="E20"/>
  <c r="C20"/>
  <c r="B20"/>
  <c r="G19"/>
  <c r="D19"/>
  <c r="D18"/>
  <c r="D17"/>
  <c r="D16"/>
  <c r="D15"/>
  <c r="D14"/>
  <c r="D13"/>
  <c r="D12"/>
  <c r="D11"/>
  <c r="F10"/>
  <c r="E10"/>
  <c r="E45" s="1"/>
  <c r="C10"/>
  <c r="C45" s="1"/>
  <c r="B10"/>
  <c r="A5"/>
  <c r="A4"/>
  <c r="F23" i="45"/>
  <c r="E23"/>
  <c r="C23"/>
  <c r="B23"/>
  <c r="D22"/>
  <c r="G21"/>
  <c r="D21"/>
  <c r="D20"/>
  <c r="G19"/>
  <c r="D19"/>
  <c r="D18"/>
  <c r="G17"/>
  <c r="D17"/>
  <c r="D16"/>
  <c r="G15"/>
  <c r="D15"/>
  <c r="D14"/>
  <c r="G13"/>
  <c r="D13"/>
  <c r="D12"/>
  <c r="G11"/>
  <c r="D11"/>
  <c r="D10"/>
  <c r="G10" s="1"/>
  <c r="A5"/>
  <c r="A4"/>
  <c r="H21" i="44"/>
  <c r="F15"/>
  <c r="E15"/>
  <c r="C15"/>
  <c r="B15"/>
  <c r="G13" s="1"/>
  <c r="D13"/>
  <c r="D12"/>
  <c r="G11" s="1"/>
  <c r="D11"/>
  <c r="D10"/>
  <c r="A5"/>
  <c r="A4"/>
  <c r="D29" i="61"/>
  <c r="D27"/>
  <c r="D26"/>
  <c r="D25"/>
  <c r="D24"/>
  <c r="G23" s="1"/>
  <c r="D23"/>
  <c r="G22"/>
  <c r="D22"/>
  <c r="F21"/>
  <c r="E21"/>
  <c r="D21"/>
  <c r="C21"/>
  <c r="B21"/>
  <c r="D18"/>
  <c r="D16"/>
  <c r="G16" s="1"/>
  <c r="D15"/>
  <c r="D14"/>
  <c r="D13"/>
  <c r="D12"/>
  <c r="D11"/>
  <c r="F10"/>
  <c r="F31" s="1"/>
  <c r="E10"/>
  <c r="C10"/>
  <c r="C31" s="1"/>
  <c r="B10"/>
  <c r="A5"/>
  <c r="A2"/>
  <c r="F32" i="38"/>
  <c r="E32"/>
  <c r="C32"/>
  <c r="B32"/>
  <c r="G31"/>
  <c r="D31"/>
  <c r="G30"/>
  <c r="D30"/>
  <c r="G29"/>
  <c r="D29"/>
  <c r="G28"/>
  <c r="D28"/>
  <c r="G27"/>
  <c r="D27"/>
  <c r="G26"/>
  <c r="D26"/>
  <c r="G25"/>
  <c r="D25"/>
  <c r="G24"/>
  <c r="D24"/>
  <c r="G23"/>
  <c r="D23"/>
  <c r="G22"/>
  <c r="D22"/>
  <c r="G21"/>
  <c r="D21"/>
  <c r="G20"/>
  <c r="D20"/>
  <c r="G19"/>
  <c r="D19"/>
  <c r="G18"/>
  <c r="D18"/>
  <c r="D14"/>
  <c r="D13"/>
  <c r="D12"/>
  <c r="D11"/>
  <c r="D10"/>
  <c r="D9"/>
  <c r="A5"/>
  <c r="A4"/>
  <c r="D13" i="37"/>
  <c r="D12"/>
  <c r="D10"/>
  <c r="A5"/>
  <c r="A4"/>
  <c r="G18" i="61" l="1"/>
  <c r="G25"/>
  <c r="G27" i="72"/>
  <c r="H30" i="62"/>
  <c r="G22" i="45"/>
  <c r="G12" i="72"/>
  <c r="H58" i="62"/>
  <c r="H11"/>
  <c r="B45" i="72"/>
  <c r="D45" s="1"/>
  <c r="G45" s="1"/>
  <c r="F45"/>
  <c r="B31" i="61"/>
  <c r="G29" s="1"/>
  <c r="D20" i="72"/>
  <c r="G20" s="1"/>
  <c r="G25"/>
  <c r="G12" i="61"/>
  <c r="G14"/>
  <c r="E31"/>
  <c r="D10"/>
  <c r="D31" s="1"/>
  <c r="D32" i="38"/>
  <c r="G32" s="1"/>
  <c r="G44" i="72"/>
  <c r="G10" i="37"/>
  <c r="G12"/>
  <c r="G9" i="38"/>
  <c r="G11"/>
  <c r="G13"/>
  <c r="D15" i="44"/>
  <c r="G15" s="1"/>
  <c r="G14" i="45"/>
  <c r="G18"/>
  <c r="D23"/>
  <c r="G23" s="1"/>
  <c r="D10" i="72"/>
  <c r="G11"/>
  <c r="G13"/>
  <c r="G15"/>
  <c r="G17"/>
  <c r="G22"/>
  <c r="G24"/>
  <c r="G26"/>
  <c r="G31"/>
  <c r="G33"/>
  <c r="G35"/>
  <c r="G37"/>
  <c r="G40"/>
  <c r="G42"/>
  <c r="H48" i="62"/>
  <c r="F9" i="65"/>
  <c r="G13" i="37"/>
  <c r="G10" i="38"/>
  <c r="G12"/>
  <c r="G14"/>
  <c r="G11" i="61"/>
  <c r="G13"/>
  <c r="G15"/>
  <c r="G24"/>
  <c r="G26"/>
  <c r="G27"/>
  <c r="G10" i="44"/>
  <c r="G12"/>
  <c r="G12" i="45"/>
  <c r="G16"/>
  <c r="G20"/>
  <c r="G10" i="72"/>
  <c r="G14"/>
  <c r="G16"/>
  <c r="G18"/>
  <c r="D29"/>
  <c r="G29" s="1"/>
  <c r="G30"/>
  <c r="G32"/>
  <c r="G34"/>
  <c r="G36"/>
  <c r="G38"/>
  <c r="H66" i="62"/>
  <c r="E47"/>
  <c r="D47" s="1"/>
  <c r="D83" s="1"/>
  <c r="C83" s="1"/>
  <c r="H81" s="1"/>
  <c r="H77" s="1"/>
  <c r="H21"/>
  <c r="H10" s="1"/>
  <c r="E10"/>
  <c r="H33" i="61" l="1"/>
  <c r="H32" s="1"/>
  <c r="H31" s="1"/>
  <c r="G21"/>
  <c r="H34"/>
  <c r="H47" i="62"/>
  <c r="H83" s="1"/>
  <c r="G10" i="61"/>
  <c r="G31" s="1"/>
  <c r="H35" s="1"/>
  <c r="E9" i="65"/>
  <c r="E158" i="71"/>
  <c r="E157"/>
  <c r="E156"/>
  <c r="E155"/>
  <c r="E154"/>
  <c r="E153"/>
  <c r="E152"/>
  <c r="E151"/>
  <c r="G150"/>
  <c r="F11" i="37" s="1"/>
  <c r="F150" i="71"/>
  <c r="E11" i="37" s="1"/>
  <c r="D150" i="71"/>
  <c r="C11" i="37" s="1"/>
  <c r="C150" i="71"/>
  <c r="B11" i="37" s="1"/>
  <c r="E149" i="71"/>
  <c r="H148" s="1"/>
  <c r="E148"/>
  <c r="H147"/>
  <c r="E147"/>
  <c r="G146"/>
  <c r="F146"/>
  <c r="E146"/>
  <c r="D146"/>
  <c r="C146"/>
  <c r="H145" s="1"/>
  <c r="E145"/>
  <c r="E144"/>
  <c r="H143" s="1"/>
  <c r="E143"/>
  <c r="E142"/>
  <c r="E141"/>
  <c r="E140"/>
  <c r="E139"/>
  <c r="E138"/>
  <c r="G137"/>
  <c r="F137"/>
  <c r="E137"/>
  <c r="D137"/>
  <c r="C137"/>
  <c r="E136"/>
  <c r="E135"/>
  <c r="H134" s="1"/>
  <c r="E134"/>
  <c r="G133"/>
  <c r="F133"/>
  <c r="D133"/>
  <c r="C133"/>
  <c r="E132"/>
  <c r="H131" s="1"/>
  <c r="E131"/>
  <c r="E130"/>
  <c r="H129" s="1"/>
  <c r="E129"/>
  <c r="E128"/>
  <c r="H127" s="1"/>
  <c r="E127"/>
  <c r="E126"/>
  <c r="H125" s="1"/>
  <c r="E125"/>
  <c r="E124"/>
  <c r="E123" s="1"/>
  <c r="G123"/>
  <c r="F123"/>
  <c r="D123"/>
  <c r="C123"/>
  <c r="E122"/>
  <c r="E121"/>
  <c r="E120"/>
  <c r="E119"/>
  <c r="E118"/>
  <c r="E117"/>
  <c r="H116" s="1"/>
  <c r="E116"/>
  <c r="E115"/>
  <c r="H114" s="1"/>
  <c r="E114"/>
  <c r="G113"/>
  <c r="F113"/>
  <c r="D113"/>
  <c r="C113"/>
  <c r="E112"/>
  <c r="H111" s="1"/>
  <c r="E111"/>
  <c r="E110"/>
  <c r="H109" s="1"/>
  <c r="E109"/>
  <c r="E108"/>
  <c r="H107" s="1"/>
  <c r="E107"/>
  <c r="E106"/>
  <c r="H105" s="1"/>
  <c r="E105"/>
  <c r="E104"/>
  <c r="E103" s="1"/>
  <c r="G103"/>
  <c r="F103"/>
  <c r="D103"/>
  <c r="C103"/>
  <c r="E102"/>
  <c r="E101"/>
  <c r="E100"/>
  <c r="E99"/>
  <c r="E98"/>
  <c r="E97"/>
  <c r="E96"/>
  <c r="E95"/>
  <c r="E94"/>
  <c r="G93"/>
  <c r="F93"/>
  <c r="D93"/>
  <c r="C93"/>
  <c r="E92"/>
  <c r="H91" s="1"/>
  <c r="E91"/>
  <c r="E90"/>
  <c r="E89"/>
  <c r="E88"/>
  <c r="E87"/>
  <c r="E86"/>
  <c r="G85"/>
  <c r="F85"/>
  <c r="E85"/>
  <c r="D85"/>
  <c r="C85"/>
  <c r="F84"/>
  <c r="D84"/>
  <c r="E83"/>
  <c r="E82"/>
  <c r="E81"/>
  <c r="E80"/>
  <c r="H79" s="1"/>
  <c r="E79"/>
  <c r="E78"/>
  <c r="H77" s="1"/>
  <c r="E77"/>
  <c r="G76"/>
  <c r="F76"/>
  <c r="D76"/>
  <c r="C76"/>
  <c r="E75"/>
  <c r="H74" s="1"/>
  <c r="E74"/>
  <c r="E73"/>
  <c r="E72" s="1"/>
  <c r="G72"/>
  <c r="F72"/>
  <c r="D72"/>
  <c r="C72"/>
  <c r="E71"/>
  <c r="E70"/>
  <c r="E69"/>
  <c r="E68"/>
  <c r="E67"/>
  <c r="E66"/>
  <c r="H65" s="1"/>
  <c r="E65"/>
  <c r="E64"/>
  <c r="G63"/>
  <c r="F63"/>
  <c r="E63"/>
  <c r="D63"/>
  <c r="C63"/>
  <c r="E62"/>
  <c r="E61"/>
  <c r="H60" s="1"/>
  <c r="E60"/>
  <c r="G59"/>
  <c r="F59"/>
  <c r="D59"/>
  <c r="C59"/>
  <c r="E58"/>
  <c r="H57" s="1"/>
  <c r="E57"/>
  <c r="E56"/>
  <c r="E55"/>
  <c r="E54"/>
  <c r="E53"/>
  <c r="E52"/>
  <c r="E51"/>
  <c r="E50"/>
  <c r="G49"/>
  <c r="F49"/>
  <c r="D49"/>
  <c r="C49"/>
  <c r="H48" s="1"/>
  <c r="E48"/>
  <c r="E47"/>
  <c r="H46" s="1"/>
  <c r="E46"/>
  <c r="E45"/>
  <c r="H44" s="1"/>
  <c r="E44"/>
  <c r="H43"/>
  <c r="E43"/>
  <c r="E42"/>
  <c r="H41" s="1"/>
  <c r="E41"/>
  <c r="E40"/>
  <c r="E39" s="1"/>
  <c r="G39"/>
  <c r="F39"/>
  <c r="D39"/>
  <c r="C39"/>
  <c r="E38"/>
  <c r="E37"/>
  <c r="E33"/>
  <c r="E32"/>
  <c r="E31"/>
  <c r="E30"/>
  <c r="E29" s="1"/>
  <c r="F29"/>
  <c r="C29"/>
  <c r="E28"/>
  <c r="E27"/>
  <c r="E26"/>
  <c r="E25"/>
  <c r="E24"/>
  <c r="E23"/>
  <c r="H23" s="1"/>
  <c r="E22"/>
  <c r="E21"/>
  <c r="E20"/>
  <c r="G19"/>
  <c r="D19"/>
  <c r="C19"/>
  <c r="E18"/>
  <c r="E17"/>
  <c r="E16"/>
  <c r="E15"/>
  <c r="E14"/>
  <c r="E13"/>
  <c r="E12"/>
  <c r="F11"/>
  <c r="E9" i="37" s="1"/>
  <c r="D11" i="71"/>
  <c r="D10" s="1"/>
  <c r="D159" s="1"/>
  <c r="A2"/>
  <c r="G10" l="1"/>
  <c r="F9" i="37"/>
  <c r="E49" i="71"/>
  <c r="H55"/>
  <c r="E15" i="37"/>
  <c r="H14" i="71"/>
  <c r="B9" i="37"/>
  <c r="B15" s="1"/>
  <c r="H26" i="71"/>
  <c r="H62"/>
  <c r="H81"/>
  <c r="H86"/>
  <c r="H88"/>
  <c r="H118"/>
  <c r="H120"/>
  <c r="H122"/>
  <c r="H50"/>
  <c r="H52"/>
  <c r="H67"/>
  <c r="H69"/>
  <c r="H71"/>
  <c r="H94"/>
  <c r="H96"/>
  <c r="H98"/>
  <c r="H100"/>
  <c r="H102"/>
  <c r="H136"/>
  <c r="H138"/>
  <c r="H140"/>
  <c r="C84"/>
  <c r="H83" s="1"/>
  <c r="G84"/>
  <c r="F10"/>
  <c r="F159" s="1"/>
  <c r="H16"/>
  <c r="H21"/>
  <c r="H24"/>
  <c r="D11" i="37"/>
  <c r="G11" s="1"/>
  <c r="C9"/>
  <c r="D9" s="1"/>
  <c r="G9" s="1"/>
  <c r="H28" i="71"/>
  <c r="C10"/>
  <c r="E150"/>
  <c r="H152"/>
  <c r="H32"/>
  <c r="H35"/>
  <c r="H37"/>
  <c r="H30"/>
  <c r="H12"/>
  <c r="E19"/>
  <c r="E11"/>
  <c r="E10" s="1"/>
  <c r="H13"/>
  <c r="H15"/>
  <c r="H17"/>
  <c r="G83" i="62"/>
  <c r="F83" s="1"/>
  <c r="E83" s="1"/>
  <c r="I88"/>
  <c r="H18" i="71"/>
  <c r="H20"/>
  <c r="H22"/>
  <c r="H25"/>
  <c r="H27"/>
  <c r="H31"/>
  <c r="H33"/>
  <c r="H34"/>
  <c r="H36"/>
  <c r="H38"/>
  <c r="H40"/>
  <c r="H42"/>
  <c r="H45"/>
  <c r="H47"/>
  <c r="H51"/>
  <c r="H53"/>
  <c r="H54"/>
  <c r="H56"/>
  <c r="H58"/>
  <c r="E59"/>
  <c r="H61"/>
  <c r="H59" s="1"/>
  <c r="H64"/>
  <c r="H66"/>
  <c r="H68"/>
  <c r="H70"/>
  <c r="H73"/>
  <c r="H75"/>
  <c r="E76"/>
  <c r="H78"/>
  <c r="H80"/>
  <c r="H82"/>
  <c r="H87"/>
  <c r="H89"/>
  <c r="H90"/>
  <c r="H92"/>
  <c r="E93"/>
  <c r="H95"/>
  <c r="H97"/>
  <c r="H99"/>
  <c r="H101"/>
  <c r="H104"/>
  <c r="H106"/>
  <c r="H108"/>
  <c r="H110"/>
  <c r="H112"/>
  <c r="E113"/>
  <c r="H115"/>
  <c r="H117"/>
  <c r="H119"/>
  <c r="H121"/>
  <c r="H124"/>
  <c r="H126"/>
  <c r="H128"/>
  <c r="H130"/>
  <c r="H132"/>
  <c r="E133"/>
  <c r="H135"/>
  <c r="H133" s="1"/>
  <c r="H139"/>
  <c r="H141"/>
  <c r="H142"/>
  <c r="H144"/>
  <c r="H149"/>
  <c r="H146" s="1"/>
  <c r="H151"/>
  <c r="H153"/>
  <c r="H154"/>
  <c r="H39"/>
  <c r="D9" i="65"/>
  <c r="D80" i="70"/>
  <c r="D79"/>
  <c r="D78"/>
  <c r="D77"/>
  <c r="D76"/>
  <c r="D75"/>
  <c r="D74"/>
  <c r="F73"/>
  <c r="E73"/>
  <c r="C73"/>
  <c r="B73"/>
  <c r="D72"/>
  <c r="D71"/>
  <c r="D70"/>
  <c r="F69"/>
  <c r="E69"/>
  <c r="C69"/>
  <c r="B69"/>
  <c r="D68"/>
  <c r="G67" s="1"/>
  <c r="D67"/>
  <c r="D66"/>
  <c r="G65" s="1"/>
  <c r="D65"/>
  <c r="D64"/>
  <c r="G63" s="1"/>
  <c r="D63"/>
  <c r="D62"/>
  <c r="F61"/>
  <c r="E61"/>
  <c r="C61"/>
  <c r="B61"/>
  <c r="D60"/>
  <c r="D59"/>
  <c r="D58"/>
  <c r="F57"/>
  <c r="E57"/>
  <c r="C57"/>
  <c r="B57"/>
  <c r="D56"/>
  <c r="G55" s="1"/>
  <c r="D55"/>
  <c r="D54"/>
  <c r="D53"/>
  <c r="D52"/>
  <c r="G51" s="1"/>
  <c r="D51"/>
  <c r="D50"/>
  <c r="G49" s="1"/>
  <c r="D49"/>
  <c r="D48"/>
  <c r="F47"/>
  <c r="E47"/>
  <c r="C47"/>
  <c r="B47"/>
  <c r="D46"/>
  <c r="D45"/>
  <c r="D44"/>
  <c r="D43"/>
  <c r="D42"/>
  <c r="G41" s="1"/>
  <c r="D41"/>
  <c r="D40"/>
  <c r="G39" s="1"/>
  <c r="D39"/>
  <c r="D38"/>
  <c r="F37"/>
  <c r="E37"/>
  <c r="C37"/>
  <c r="B37"/>
  <c r="D36"/>
  <c r="D35"/>
  <c r="D34"/>
  <c r="D33"/>
  <c r="D32"/>
  <c r="D31"/>
  <c r="D30"/>
  <c r="D29"/>
  <c r="D28"/>
  <c r="F27"/>
  <c r="E27"/>
  <c r="C27"/>
  <c r="B27"/>
  <c r="D26"/>
  <c r="D25"/>
  <c r="D24"/>
  <c r="D23"/>
  <c r="D22"/>
  <c r="D21"/>
  <c r="D20"/>
  <c r="D19"/>
  <c r="D18"/>
  <c r="F17"/>
  <c r="E17"/>
  <c r="C17"/>
  <c r="B17"/>
  <c r="D16"/>
  <c r="D15"/>
  <c r="D14"/>
  <c r="D13"/>
  <c r="D12"/>
  <c r="D11"/>
  <c r="D10"/>
  <c r="F9"/>
  <c r="E9"/>
  <c r="C9"/>
  <c r="B9"/>
  <c r="A5"/>
  <c r="A4"/>
  <c r="D18" i="21"/>
  <c r="G159" i="71" l="1"/>
  <c r="E81" i="70"/>
  <c r="G53"/>
  <c r="G70"/>
  <c r="G72"/>
  <c r="H85" i="71"/>
  <c r="G43" i="70"/>
  <c r="G45"/>
  <c r="G59"/>
  <c r="G76"/>
  <c r="G78"/>
  <c r="H137" i="71"/>
  <c r="H72"/>
  <c r="H49"/>
  <c r="F15" i="37"/>
  <c r="C159" i="71"/>
  <c r="C15" i="37"/>
  <c r="D15" s="1"/>
  <c r="G15" s="1"/>
  <c r="I87" i="62"/>
  <c r="I86" s="1"/>
  <c r="I85" s="1"/>
  <c r="I84" s="1"/>
  <c r="I83" s="1"/>
  <c r="H29" i="71"/>
  <c r="H19"/>
  <c r="G29" i="70"/>
  <c r="G31"/>
  <c r="G33"/>
  <c r="G35"/>
  <c r="G25"/>
  <c r="G23"/>
  <c r="G21"/>
  <c r="G19"/>
  <c r="G74"/>
  <c r="C6" i="24"/>
  <c r="F81" i="70"/>
  <c r="H29" i="37" s="1"/>
  <c r="C81" i="70"/>
  <c r="D9"/>
  <c r="G9" s="1"/>
  <c r="G11"/>
  <c r="G13"/>
  <c r="G15"/>
  <c r="H19" i="37"/>
  <c r="D73" i="70"/>
  <c r="G73" s="1"/>
  <c r="B81"/>
  <c r="H123" i="71"/>
  <c r="H113"/>
  <c r="H103"/>
  <c r="H93"/>
  <c r="H63"/>
  <c r="H11"/>
  <c r="H10" s="1"/>
  <c r="G10" i="70"/>
  <c r="G12"/>
  <c r="G14"/>
  <c r="G16"/>
  <c r="D17"/>
  <c r="G17" s="1"/>
  <c r="G18"/>
  <c r="G20"/>
  <c r="G22"/>
  <c r="G24"/>
  <c r="G26"/>
  <c r="D27"/>
  <c r="G27" s="1"/>
  <c r="G28"/>
  <c r="G30"/>
  <c r="G32"/>
  <c r="G34"/>
  <c r="G36"/>
  <c r="D37"/>
  <c r="G37" s="1"/>
  <c r="G38"/>
  <c r="G40"/>
  <c r="G42"/>
  <c r="G44"/>
  <c r="G46"/>
  <c r="D47"/>
  <c r="G47" s="1"/>
  <c r="G48"/>
  <c r="G50"/>
  <c r="G52"/>
  <c r="G54"/>
  <c r="G56"/>
  <c r="D57"/>
  <c r="G57" s="1"/>
  <c r="G58"/>
  <c r="G60"/>
  <c r="D61"/>
  <c r="G61" s="1"/>
  <c r="G62"/>
  <c r="G64"/>
  <c r="G66"/>
  <c r="G68"/>
  <c r="D69"/>
  <c r="G69" s="1"/>
  <c r="G71"/>
  <c r="G75"/>
  <c r="G77"/>
  <c r="G79"/>
  <c r="C9" i="65"/>
  <c r="E84" i="71"/>
  <c r="E159" s="1"/>
  <c r="H76"/>
  <c r="E14" i="21"/>
  <c r="E13"/>
  <c r="E12"/>
  <c r="D9"/>
  <c r="A4"/>
  <c r="A3"/>
  <c r="H80" i="55"/>
  <c r="G80"/>
  <c r="E80"/>
  <c r="D80"/>
  <c r="I79"/>
  <c r="F79"/>
  <c r="I78"/>
  <c r="F78"/>
  <c r="F80" s="1"/>
  <c r="I73"/>
  <c r="I72" s="1"/>
  <c r="H72"/>
  <c r="G72"/>
  <c r="F72"/>
  <c r="E72"/>
  <c r="D72"/>
  <c r="I68"/>
  <c r="F68"/>
  <c r="I67"/>
  <c r="F67"/>
  <c r="I66"/>
  <c r="I65"/>
  <c r="F65"/>
  <c r="H64"/>
  <c r="G64"/>
  <c r="E64"/>
  <c r="D64"/>
  <c r="I63"/>
  <c r="I62"/>
  <c r="I61"/>
  <c r="I59" s="1"/>
  <c r="I60"/>
  <c r="F60"/>
  <c r="H59"/>
  <c r="G59"/>
  <c r="E59"/>
  <c r="D59"/>
  <c r="I58"/>
  <c r="F58"/>
  <c r="I57"/>
  <c r="F57"/>
  <c r="I56"/>
  <c r="F56"/>
  <c r="I55"/>
  <c r="F55"/>
  <c r="I54"/>
  <c r="F54"/>
  <c r="I53"/>
  <c r="F53"/>
  <c r="I52"/>
  <c r="F52"/>
  <c r="I51"/>
  <c r="F51"/>
  <c r="H50"/>
  <c r="G50"/>
  <c r="F50" s="1"/>
  <c r="E50"/>
  <c r="D50"/>
  <c r="D70" s="1"/>
  <c r="E70" l="1"/>
  <c r="H70"/>
  <c r="I64"/>
  <c r="H16" i="37"/>
  <c r="H26"/>
  <c r="H18"/>
  <c r="I159" i="71"/>
  <c r="I156"/>
  <c r="H156" s="1"/>
  <c r="B9" i="65"/>
  <c r="B32" s="1"/>
  <c r="G31" s="1"/>
  <c r="G21" s="1"/>
  <c r="C32"/>
  <c r="G80" i="70"/>
  <c r="F12" i="20"/>
  <c r="I155" i="71"/>
  <c r="H155" s="1"/>
  <c r="D81" i="70"/>
  <c r="H15" i="37"/>
  <c r="I50" i="55"/>
  <c r="F59"/>
  <c r="F64"/>
  <c r="G70"/>
  <c r="I70"/>
  <c r="C42" i="24"/>
  <c r="D6"/>
  <c r="I42" i="55"/>
  <c r="F42"/>
  <c r="I41"/>
  <c r="F41"/>
  <c r="I40" s="1"/>
  <c r="H40"/>
  <c r="G40"/>
  <c r="E40"/>
  <c r="D40"/>
  <c r="I39"/>
  <c r="F39"/>
  <c r="H38"/>
  <c r="G38"/>
  <c r="F38" s="1"/>
  <c r="E38"/>
  <c r="D38"/>
  <c r="I37"/>
  <c r="F37"/>
  <c r="I36"/>
  <c r="F36"/>
  <c r="I35"/>
  <c r="F35"/>
  <c r="I34"/>
  <c r="F34"/>
  <c r="I33"/>
  <c r="F33"/>
  <c r="I32"/>
  <c r="I31" s="1"/>
  <c r="H31"/>
  <c r="G31"/>
  <c r="F31"/>
  <c r="E31"/>
  <c r="D31"/>
  <c r="I30"/>
  <c r="F30"/>
  <c r="I29"/>
  <c r="F29"/>
  <c r="I28"/>
  <c r="F28"/>
  <c r="I27"/>
  <c r="F27"/>
  <c r="I26"/>
  <c r="F26"/>
  <c r="I25"/>
  <c r="F25"/>
  <c r="I24"/>
  <c r="F24"/>
  <c r="I23"/>
  <c r="F23"/>
  <c r="I22"/>
  <c r="F22"/>
  <c r="I21"/>
  <c r="F21"/>
  <c r="I20"/>
  <c r="F20"/>
  <c r="I18"/>
  <c r="H18"/>
  <c r="H44" s="1"/>
  <c r="H75" s="1"/>
  <c r="G18"/>
  <c r="G44" s="1"/>
  <c r="G75" s="1"/>
  <c r="F18"/>
  <c r="E18"/>
  <c r="E44" s="1"/>
  <c r="D18"/>
  <c r="D44" s="1"/>
  <c r="I17"/>
  <c r="F17"/>
  <c r="I16"/>
  <c r="F16"/>
  <c r="I15"/>
  <c r="F15"/>
  <c r="I14"/>
  <c r="F14"/>
  <c r="I13"/>
  <c r="F13"/>
  <c r="I12"/>
  <c r="F12"/>
  <c r="I11"/>
  <c r="F11"/>
  <c r="A3"/>
  <c r="H43" i="67"/>
  <c r="E43"/>
  <c r="H42" s="1"/>
  <c r="G42"/>
  <c r="F42"/>
  <c r="E42" s="1"/>
  <c r="D42"/>
  <c r="C42"/>
  <c r="H40"/>
  <c r="E40"/>
  <c r="H39"/>
  <c r="E39"/>
  <c r="H37"/>
  <c r="E37"/>
  <c r="G36"/>
  <c r="F36"/>
  <c r="E36"/>
  <c r="D36"/>
  <c r="C36"/>
  <c r="H34"/>
  <c r="E34"/>
  <c r="H33"/>
  <c r="E33"/>
  <c r="H32"/>
  <c r="E32"/>
  <c r="H31"/>
  <c r="E31"/>
  <c r="H30"/>
  <c r="E30"/>
  <c r="H29"/>
  <c r="E29"/>
  <c r="H27"/>
  <c r="E27"/>
  <c r="H26"/>
  <c r="I157" i="71" l="1"/>
  <c r="H157" s="1"/>
  <c r="G81" i="70"/>
  <c r="F70" i="55"/>
  <c r="H36" i="67"/>
  <c r="H45" s="1"/>
  <c r="H150" i="71"/>
  <c r="H84" s="1"/>
  <c r="H159" s="1"/>
  <c r="I38" i="55"/>
  <c r="F40"/>
  <c r="H28" i="37"/>
  <c r="H17"/>
  <c r="H27"/>
  <c r="F21" i="65"/>
  <c r="G32"/>
  <c r="I44" i="55"/>
  <c r="I75" s="1"/>
  <c r="F44"/>
  <c r="F75" s="1"/>
  <c r="E75"/>
  <c r="D75"/>
  <c r="I47"/>
  <c r="G26" i="67"/>
  <c r="G45" s="1"/>
  <c r="F26"/>
  <c r="F45" s="1"/>
  <c r="E26"/>
  <c r="E45" s="1"/>
  <c r="D26"/>
  <c r="D45" s="1"/>
  <c r="C26"/>
  <c r="C45" s="1"/>
  <c r="F9" i="20" s="1"/>
  <c r="G20" i="67"/>
  <c r="F20"/>
  <c r="D6" i="21" s="1"/>
  <c r="D20" i="67"/>
  <c r="C20"/>
  <c r="H19"/>
  <c r="E19"/>
  <c r="H18"/>
  <c r="E18"/>
  <c r="H17"/>
  <c r="E17"/>
  <c r="H16"/>
  <c r="E16"/>
  <c r="H15"/>
  <c r="E15"/>
  <c r="H14"/>
  <c r="E14"/>
  <c r="H13"/>
  <c r="E13"/>
  <c r="H12"/>
  <c r="E12"/>
  <c r="H11"/>
  <c r="E11"/>
  <c r="H10"/>
  <c r="E10"/>
  <c r="E20" s="1"/>
  <c r="A4"/>
  <c r="A3"/>
  <c r="A4" i="13"/>
  <c r="A3"/>
  <c r="A4" i="26"/>
  <c r="A3"/>
  <c r="K18" i="53"/>
  <c r="K17"/>
  <c r="K16"/>
  <c r="K15"/>
  <c r="J14"/>
  <c r="I14"/>
  <c r="H14"/>
  <c r="G14"/>
  <c r="F14"/>
  <c r="E14"/>
  <c r="K14" s="1"/>
  <c r="D14"/>
  <c r="C14"/>
  <c r="B14"/>
  <c r="K12"/>
  <c r="K11"/>
  <c r="K10"/>
  <c r="K9"/>
  <c r="J8"/>
  <c r="J20" s="1"/>
  <c r="I20" s="1"/>
  <c r="I8"/>
  <c r="H8"/>
  <c r="G8"/>
  <c r="G20" s="1"/>
  <c r="F8"/>
  <c r="F20" s="1"/>
  <c r="E20" s="1"/>
  <c r="K20" s="1"/>
  <c r="E8"/>
  <c r="K8" s="1"/>
  <c r="D8"/>
  <c r="D20" s="1"/>
  <c r="C8"/>
  <c r="C20" s="1"/>
  <c r="B8"/>
  <c r="A3"/>
  <c r="G27" i="52"/>
  <c r="G26"/>
  <c r="G25"/>
  <c r="I24"/>
  <c r="H24"/>
  <c r="G24"/>
  <c r="F24"/>
  <c r="E24"/>
  <c r="D24"/>
  <c r="C24"/>
  <c r="G23"/>
  <c r="G22"/>
  <c r="G21"/>
  <c r="I20"/>
  <c r="H20"/>
  <c r="F20"/>
  <c r="E20"/>
  <c r="D20"/>
  <c r="C20"/>
  <c r="G20" s="1"/>
  <c r="J19"/>
  <c r="J18"/>
  <c r="G17"/>
  <c r="G16"/>
  <c r="G15"/>
  <c r="G14" s="1"/>
  <c r="I14"/>
  <c r="H14"/>
  <c r="F14"/>
  <c r="E14"/>
  <c r="D14"/>
  <c r="C14"/>
  <c r="G13"/>
  <c r="G12"/>
  <c r="G11"/>
  <c r="I10"/>
  <c r="H10"/>
  <c r="G10" s="1"/>
  <c r="F10"/>
  <c r="E10"/>
  <c r="D10"/>
  <c r="C10"/>
  <c r="I9" s="1"/>
  <c r="H9" s="1"/>
  <c r="F9"/>
  <c r="D9"/>
  <c r="A4"/>
  <c r="A4" i="53" s="1"/>
  <c r="A4" i="55" s="1"/>
  <c r="A5" i="71" s="1"/>
  <c r="A3" i="52"/>
  <c r="H20" i="53" l="1"/>
  <c r="B20"/>
  <c r="H21" i="67"/>
  <c r="E9" i="52"/>
  <c r="E6" i="21"/>
  <c r="D23"/>
  <c r="H20" i="67"/>
  <c r="H46"/>
  <c r="J82" i="55"/>
  <c r="I160" i="71"/>
  <c r="I158"/>
  <c r="I19" i="52"/>
  <c r="H19" s="1"/>
  <c r="E21" i="65"/>
  <c r="F32"/>
  <c r="H37" i="38"/>
  <c r="H36" s="1"/>
  <c r="H35" s="1"/>
  <c r="H34" s="1"/>
  <c r="H33" s="1"/>
  <c r="H32" s="1"/>
  <c r="H45" i="42"/>
  <c r="H44" s="1"/>
  <c r="H43" s="1"/>
  <c r="H42" s="1"/>
  <c r="H41" s="1"/>
  <c r="H40" s="1"/>
  <c r="H20" i="44"/>
  <c r="H19" s="1"/>
  <c r="H18" s="1"/>
  <c r="H17" s="1"/>
  <c r="H16" s="1"/>
  <c r="H15" s="1"/>
  <c r="H28" i="45"/>
  <c r="H27" s="1"/>
  <c r="H26" s="1"/>
  <c r="H25" s="1"/>
  <c r="H24" s="1"/>
  <c r="H23" s="1"/>
  <c r="H22" i="44"/>
  <c r="H49" i="72"/>
  <c r="H48" s="1"/>
  <c r="H47" s="1"/>
  <c r="H46" s="1"/>
  <c r="H45" s="1"/>
  <c r="H30" i="37"/>
  <c r="J88" i="55"/>
  <c r="J81"/>
  <c r="J87"/>
  <c r="J86"/>
  <c r="J80"/>
  <c r="I80" s="1"/>
  <c r="C9" i="52"/>
  <c r="F29" i="75"/>
  <c r="E29"/>
  <c r="F24"/>
  <c r="F35" s="1"/>
  <c r="J15" i="52" s="1"/>
  <c r="E24" i="75"/>
  <c r="E35" s="1"/>
  <c r="J14" i="52" s="1"/>
  <c r="F15" i="75"/>
  <c r="E15"/>
  <c r="F10"/>
  <c r="F21" s="1"/>
  <c r="E10"/>
  <c r="E21" s="1"/>
  <c r="A4"/>
  <c r="A3"/>
  <c r="F28" i="6"/>
  <c r="G27" s="1"/>
  <c r="F27"/>
  <c r="F26"/>
  <c r="F25"/>
  <c r="F24"/>
  <c r="F23"/>
  <c r="F22"/>
  <c r="F21"/>
  <c r="F20"/>
  <c r="E19"/>
  <c r="D19"/>
  <c r="C19"/>
  <c r="F17"/>
  <c r="F16"/>
  <c r="F15"/>
  <c r="F14"/>
  <c r="F13"/>
  <c r="F12"/>
  <c r="F11"/>
  <c r="E10"/>
  <c r="D10"/>
  <c r="C10"/>
  <c r="A4"/>
  <c r="A3"/>
  <c r="E64" i="23"/>
  <c r="C56"/>
  <c r="G9" i="52" l="1"/>
  <c r="G19" s="1"/>
  <c r="F19" s="1"/>
  <c r="E19" s="1"/>
  <c r="D19" s="1"/>
  <c r="C19" s="1"/>
  <c r="D21" i="65"/>
  <c r="D32" s="1"/>
  <c r="E32"/>
  <c r="F39" i="75"/>
  <c r="J11" i="52"/>
  <c r="E39" i="75"/>
  <c r="J10" i="52"/>
  <c r="G23" i="6"/>
  <c r="G22"/>
  <c r="D8"/>
  <c r="E8"/>
  <c r="F19"/>
  <c r="G16"/>
  <c r="G14"/>
  <c r="G12"/>
  <c r="G28"/>
  <c r="G26"/>
  <c r="G25"/>
  <c r="G24"/>
  <c r="G21"/>
  <c r="G20"/>
  <c r="G17"/>
  <c r="G15"/>
  <c r="G13"/>
  <c r="C8"/>
  <c r="F10"/>
  <c r="G11"/>
  <c r="D51" i="23"/>
  <c r="C51"/>
  <c r="D43"/>
  <c r="C43"/>
  <c r="D39"/>
  <c r="C39"/>
  <c r="J21" i="52" l="1"/>
  <c r="D50" i="23"/>
  <c r="C50" s="1"/>
  <c r="J20" i="52"/>
  <c r="F8" i="6"/>
  <c r="G10"/>
  <c r="C47" i="23"/>
  <c r="D47"/>
  <c r="C55"/>
  <c r="C60" s="1"/>
  <c r="D60"/>
  <c r="C19" l="1"/>
  <c r="D8"/>
  <c r="D36" s="1"/>
  <c r="D62" s="1"/>
  <c r="D65" s="1"/>
  <c r="C8"/>
  <c r="C36" l="1"/>
  <c r="C62" s="1"/>
  <c r="C65" s="1"/>
  <c r="A4"/>
  <c r="A3"/>
  <c r="C60" i="74"/>
  <c r="B60"/>
  <c r="C53"/>
  <c r="B53"/>
  <c r="C48"/>
  <c r="B48"/>
  <c r="C39"/>
  <c r="B39"/>
  <c r="C29"/>
  <c r="B29"/>
  <c r="C17"/>
  <c r="B17"/>
  <c r="C8"/>
  <c r="B8"/>
  <c r="C7" l="1"/>
  <c r="C28"/>
  <c r="B47"/>
  <c r="E65" i="23"/>
  <c r="C47" i="74"/>
  <c r="B28"/>
  <c r="B7"/>
  <c r="A4"/>
  <c r="A3"/>
  <c r="F38" i="80" l="1"/>
  <c r="F37"/>
  <c r="E36"/>
  <c r="F34"/>
  <c r="F33"/>
  <c r="F32"/>
  <c r="F31"/>
  <c r="F30"/>
  <c r="F36" l="1"/>
  <c r="D29"/>
  <c r="C29"/>
  <c r="F27"/>
  <c r="F26"/>
  <c r="F25"/>
  <c r="B24"/>
  <c r="F20"/>
  <c r="F19"/>
  <c r="E18"/>
  <c r="E22" s="1"/>
  <c r="F16"/>
  <c r="F15"/>
  <c r="F14"/>
  <c r="F13"/>
  <c r="F12"/>
  <c r="D11"/>
  <c r="D22" s="1"/>
  <c r="C11"/>
  <c r="F9"/>
  <c r="F8"/>
  <c r="F7"/>
  <c r="B6"/>
  <c r="F6" s="1"/>
  <c r="F29" l="1"/>
  <c r="F24"/>
  <c r="F18"/>
  <c r="F11"/>
  <c r="C22"/>
  <c r="B22"/>
  <c r="A3"/>
  <c r="B40" l="1"/>
  <c r="F22"/>
  <c r="A1"/>
  <c r="D59" i="1"/>
  <c r="C59"/>
  <c r="D52"/>
  <c r="C52"/>
  <c r="D46"/>
  <c r="C46"/>
  <c r="D42"/>
  <c r="C42"/>
  <c r="D32"/>
  <c r="C32"/>
  <c r="C28"/>
  <c r="D19"/>
  <c r="C19"/>
  <c r="D16"/>
  <c r="C16"/>
  <c r="D8"/>
  <c r="C8"/>
  <c r="A3"/>
  <c r="D25" l="1"/>
  <c r="C62"/>
  <c r="D43" i="24" s="1"/>
  <c r="D62" i="1"/>
  <c r="C25"/>
  <c r="C64" s="1"/>
  <c r="G69" i="51"/>
  <c r="F69"/>
  <c r="G63"/>
  <c r="F63"/>
  <c r="G59"/>
  <c r="F59"/>
  <c r="C57"/>
  <c r="B57"/>
  <c r="G55"/>
  <c r="F55"/>
  <c r="D64" i="1" l="1"/>
  <c r="E64"/>
  <c r="G72" i="51"/>
  <c r="F72"/>
  <c r="G42"/>
  <c r="F42"/>
  <c r="C41"/>
  <c r="B41"/>
  <c r="G38"/>
  <c r="F38"/>
  <c r="C38"/>
  <c r="B38"/>
  <c r="G31"/>
  <c r="F31"/>
  <c r="C31"/>
  <c r="B31"/>
  <c r="G27"/>
  <c r="F27"/>
  <c r="C25"/>
  <c r="B25"/>
  <c r="G23"/>
  <c r="F23"/>
  <c r="G19"/>
  <c r="F19"/>
  <c r="C17"/>
  <c r="B17"/>
  <c r="G9"/>
  <c r="F9"/>
  <c r="F46" s="1"/>
  <c r="F57" s="1"/>
  <c r="C9"/>
  <c r="B9"/>
  <c r="A3"/>
  <c r="G46" i="2"/>
  <c r="F46"/>
  <c r="G40"/>
  <c r="F40"/>
  <c r="G36"/>
  <c r="F36"/>
  <c r="G31"/>
  <c r="F31"/>
  <c r="C31"/>
  <c r="B31"/>
  <c r="H19" i="6" s="1"/>
  <c r="G19" s="1"/>
  <c r="G8" s="1"/>
  <c r="G18" i="2"/>
  <c r="F18"/>
  <c r="C18"/>
  <c r="B18"/>
  <c r="H10" i="6" s="1"/>
  <c r="F75" i="85"/>
  <c r="C46" i="51" l="1"/>
  <c r="C59" s="1"/>
  <c r="C33" i="2"/>
  <c r="G33"/>
  <c r="G50"/>
  <c r="F33"/>
  <c r="G39" i="75" s="1"/>
  <c r="G22" i="80"/>
  <c r="G52" i="2"/>
  <c r="H53" s="1"/>
  <c r="H59" i="51"/>
  <c r="B33" i="2"/>
  <c r="H8" i="6" s="1"/>
  <c r="F50" i="2"/>
  <c r="G46" i="51"/>
  <c r="G57" s="1"/>
  <c r="F73" s="1"/>
  <c r="B46"/>
  <c r="B59" s="1"/>
  <c r="C40" i="80"/>
  <c r="E40"/>
  <c r="D40"/>
  <c r="F40" l="1"/>
  <c r="F52" i="2"/>
  <c r="H52" s="1"/>
  <c r="H60" i="51"/>
  <c r="G73"/>
  <c r="H73" s="1"/>
  <c r="H74"/>
  <c r="G40" i="80"/>
  <c r="C19" i="20"/>
  <c r="C21" s="1"/>
  <c r="F20"/>
  <c r="E19"/>
  <c r="E21" s="1"/>
  <c r="D19"/>
  <c r="D21" s="1"/>
  <c r="C25" i="54"/>
  <c r="C27" s="1"/>
  <c r="C36" s="1"/>
  <c r="E23"/>
  <c r="E25" s="1"/>
  <c r="E27" s="1"/>
  <c r="E36" s="1"/>
  <c r="C68"/>
  <c r="C70" s="1"/>
  <c r="E68"/>
  <c r="E70" s="1"/>
  <c r="D68"/>
  <c r="D70" s="1"/>
  <c r="F34"/>
  <c r="F33"/>
  <c r="F32"/>
  <c r="D25"/>
  <c r="D27" s="1"/>
  <c r="D36" s="1"/>
</calcChain>
</file>

<file path=xl/sharedStrings.xml><?xml version="1.0" encoding="utf-8"?>
<sst xmlns="http://schemas.openxmlformats.org/spreadsheetml/2006/main" count="3189" uniqueCount="1431">
  <si>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</si>
  <si>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</si>
  <si>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</si>
  <si>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</si>
  <si>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</si>
  <si>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</si>
  <si>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</si>
  <si>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</si>
  <si>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</si>
  <si>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</si>
  <si>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</si>
  <si>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</si>
  <si>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</si>
  <si>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</si>
  <si>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</si>
  <si>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</si>
  <si>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</si>
  <si>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</si>
  <si>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</si>
  <si>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</si>
  <si>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</si>
  <si>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</si>
  <si>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</si>
  <si>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</si>
  <si>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</si>
  <si>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</si>
  <si>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</si>
  <si>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</si>
  <si>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</si>
  <si>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</si>
  <si>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</si>
  <si>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</si>
  <si>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</si>
  <si>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</si>
  <si>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</si>
  <si>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</si>
  <si>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</si>
  <si>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</si>
  <si>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</si>
  <si>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</si>
  <si>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</si>
  <si>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</si>
  <si>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</si>
  <si>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</si>
  <si>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</si>
  <si>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</si>
  <si>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</si>
  <si>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</si>
  <si>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</si>
  <si>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</si>
  <si>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</si>
  <si>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</si>
  <si>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</si>
  <si>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</si>
  <si>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</si>
  <si>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</si>
  <si>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</si>
  <si>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</si>
  <si>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</si>
  <si>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</si>
  <si>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</si>
  <si>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</si>
  <si>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</si>
  <si>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</si>
  <si>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</si>
  <si>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</si>
  <si>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</si>
  <si>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</si>
  <si>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</si>
  <si>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</si>
  <si>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</si>
  <si>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</si>
  <si>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</si>
  <si>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</si>
  <si>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</si>
  <si>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</si>
  <si>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</si>
  <si>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</si>
  <si>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</si>
  <si>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</si>
  <si>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</si>
  <si>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</si>
  <si>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</si>
  <si>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</si>
  <si>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</si>
  <si>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</si>
  <si>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</si>
  <si>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</si>
  <si>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</si>
  <si>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</si>
  <si>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</si>
  <si>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</si>
  <si>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</si>
  <si>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</si>
  <si>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</si>
  <si>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</si>
  <si>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</si>
  <si>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</si>
  <si>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</si>
  <si>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</si>
  <si>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</si>
  <si>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</si>
  <si>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</si>
  <si>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</si>
  <si>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</si>
  <si>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</si>
  <si>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</si>
  <si>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</si>
  <si>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</si>
  <si>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</si>
  <si>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</si>
  <si>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</si>
  <si>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</si>
  <si>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</si>
  <si>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</si>
  <si>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</si>
  <si>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</si>
  <si>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</si>
  <si>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</si>
  <si>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</si>
  <si>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</si>
  <si>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</si>
  <si>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</si>
  <si>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</si>
  <si>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</si>
  <si>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</si>
  <si>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</si>
  <si>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</si>
  <si>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</si>
  <si>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</si>
  <si>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</si>
  <si>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</si>
  <si>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</si>
  <si>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</si>
  <si>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</si>
  <si>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</si>
  <si>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</si>
  <si>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</si>
  <si>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</si>
  <si>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</si>
  <si>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</si>
  <si>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</si>
  <si>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</si>
  <si>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</si>
  <si>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</si>
  <si>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</si>
  <si>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</si>
  <si>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</si>
  <si>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</si>
  <si>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</si>
  <si>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</si>
  <si>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</si>
  <si>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</si>
  <si>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</si>
  <si>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</si>
  <si>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</si>
  <si>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</si>
  <si>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</si>
  <si>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</si>
  <si>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</si>
  <si>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</si>
  <si>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</si>
  <si>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</si>
  <si>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</si>
  <si>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</si>
  <si>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</si>
  <si>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</si>
  <si>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</si>
  <si>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</si>
  <si>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</si>
  <si>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</si>
  <si>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</si>
  <si>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</si>
  <si>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</si>
  <si>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</si>
  <si>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</si>
  <si>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</si>
  <si>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</si>
  <si>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</si>
  <si>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</si>
  <si>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</si>
  <si>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</si>
  <si>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</si>
  <si>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</si>
  <si>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</si>
  <si>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</si>
  <si>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</si>
  <si>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</si>
  <si>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</si>
  <si>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</si>
  <si>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</si>
  <si>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</si>
  <si>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</si>
  <si>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</si>
  <si>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</si>
  <si>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</si>
  <si>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</si>
  <si>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</si>
  <si>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</si>
  <si>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</si>
  <si>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</si>
  <si>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</si>
  <si>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Impuestos</t>
  </si>
  <si>
    <t>Cuotas y Aportaciones de Seguridad Social</t>
  </si>
  <si>
    <t xml:space="preserve">Contribuciones de Mejoras </t>
  </si>
  <si>
    <t>Derechos</t>
  </si>
  <si>
    <t>Participaciones y Aportaciones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</si>
  <si>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</si>
  <si>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</si>
  <si>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</si>
  <si>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</si>
  <si>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</si>
  <si>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</si>
  <si>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</si>
  <si>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</si>
  <si>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</si>
  <si>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</si>
  <si>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</si>
  <si>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</si>
  <si>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</si>
  <si>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</si>
  <si>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</si>
  <si>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</si>
  <si>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</si>
  <si>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</si>
  <si>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</si>
  <si>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</si>
  <si>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</si>
  <si>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</si>
  <si>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</si>
  <si>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</si>
  <si>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</si>
  <si>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</si>
  <si>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</si>
  <si>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</si>
  <si>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</si>
  <si>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</si>
  <si>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</si>
  <si>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</si>
  <si>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</si>
  <si>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</si>
  <si>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</si>
  <si>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</si>
  <si>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</si>
  <si>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</si>
  <si>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</si>
  <si>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</si>
  <si>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</si>
  <si>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</si>
  <si>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</si>
  <si>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Concepto</t>
  </si>
  <si>
    <t>Hacienda Pública / Patrimonio Contribuido</t>
  </si>
  <si>
    <t>Hacienda Pública / Patrimonio Generado del Ejercicio</t>
  </si>
  <si>
    <t>Total</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</si>
  <si>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</si>
  <si>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</si>
  <si>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</si>
  <si>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</si>
  <si>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</si>
  <si>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</si>
  <si>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</si>
  <si>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</si>
  <si>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</si>
  <si>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</si>
  <si>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</si>
  <si>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</si>
  <si>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</si>
  <si>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</si>
  <si>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</si>
  <si>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</si>
  <si>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</si>
  <si>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</si>
  <si>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</si>
  <si>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</si>
  <si>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</si>
  <si>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</si>
  <si>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</si>
  <si>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</si>
  <si>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</si>
  <si>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</si>
  <si>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</si>
  <si>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</si>
  <si>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</si>
  <si>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</si>
  <si>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</si>
  <si>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</si>
  <si>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</si>
  <si>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</si>
  <si>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</si>
  <si>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</si>
  <si>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</si>
  <si>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</si>
  <si>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</si>
  <si>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</si>
  <si>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</si>
  <si>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</si>
  <si>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</si>
  <si>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</si>
  <si>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</si>
  <si>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</si>
  <si>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</si>
  <si>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</si>
  <si>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</si>
  <si>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</si>
  <si>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</si>
  <si>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</si>
  <si>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</si>
  <si>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</si>
  <si>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</si>
  <si>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</si>
  <si>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</si>
  <si>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</si>
  <si>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</si>
  <si>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</si>
  <si>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</si>
  <si>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</si>
  <si>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</si>
  <si>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</si>
  <si>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</si>
  <si>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</si>
  <si>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</si>
  <si>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</si>
  <si>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</si>
  <si>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</si>
  <si>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</si>
  <si>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</si>
  <si>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</si>
  <si>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</si>
  <si>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</si>
  <si>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</si>
  <si>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</si>
  <si>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</si>
  <si>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</si>
  <si>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</si>
  <si>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</si>
  <si>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</si>
  <si>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</si>
  <si>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</si>
  <si>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</si>
  <si>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</si>
  <si>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</si>
  <si>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</si>
  <si>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</si>
  <si>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</si>
  <si>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</si>
  <si>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</si>
  <si>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</si>
  <si>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</si>
  <si>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</si>
  <si>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</si>
  <si>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</si>
  <si>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</si>
  <si>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</si>
  <si>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</si>
  <si>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</si>
  <si>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</si>
  <si>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</si>
  <si>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</si>
  <si>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</si>
  <si>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</si>
  <si>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</si>
  <si>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</si>
  <si>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</si>
  <si>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</si>
  <si>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</si>
  <si>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</si>
  <si>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</si>
  <si>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</si>
  <si>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</si>
  <si>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</si>
  <si>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</si>
  <si>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</si>
  <si>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</si>
  <si>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</si>
  <si>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</si>
  <si>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</si>
  <si>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</si>
  <si>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</si>
  <si>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</si>
  <si>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</si>
  <si>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</si>
  <si>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</si>
  <si>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</si>
  <si>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</si>
  <si>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</si>
  <si>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</si>
  <si>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</si>
  <si>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</si>
  <si>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</si>
  <si>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</si>
  <si>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</si>
  <si>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</si>
  <si>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</si>
  <si>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</si>
  <si>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</si>
  <si>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</si>
  <si>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</si>
  <si>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</si>
  <si>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</si>
  <si>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</si>
  <si>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</si>
  <si>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</si>
  <si>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</si>
  <si>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</si>
  <si>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</si>
  <si>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</si>
  <si>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</si>
  <si>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</si>
  <si>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</si>
  <si>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</si>
  <si>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</si>
  <si>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</si>
  <si>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</si>
  <si>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</si>
  <si>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</si>
  <si>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</si>
  <si>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</si>
  <si>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</si>
  <si>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</si>
  <si>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</si>
  <si>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Ampliaciones y Reducciones           (+ ó -)</t>
  </si>
  <si>
    <t>Diferencia</t>
  </si>
  <si>
    <t>(1)</t>
  </si>
  <si>
    <t>(2)</t>
  </si>
  <si>
    <t>(3= 1 +2)</t>
  </si>
  <si>
    <t>(4)</t>
  </si>
  <si>
    <t>(5)</t>
  </si>
  <si>
    <t>(6= 5 - 1 )</t>
  </si>
  <si>
    <t>Contribuciones de Mejoras</t>
  </si>
  <si>
    <t>Productos</t>
  </si>
  <si>
    <t>Aprovechamientos</t>
  </si>
  <si>
    <t>Ingresos Derivados de Financiamientos</t>
  </si>
  <si>
    <t xml:space="preserve">Impuestos </t>
  </si>
  <si>
    <t>Capital</t>
  </si>
  <si>
    <t>Transferencias, Asignaciones, Subsidios y Otras Ayudas</t>
  </si>
  <si>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</si>
  <si>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</si>
  <si>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</si>
  <si>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</si>
  <si>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</si>
  <si>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</si>
  <si>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</si>
  <si>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</si>
  <si>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</si>
  <si>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</si>
  <si>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</si>
  <si>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</si>
  <si>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</si>
  <si>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</si>
  <si>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</si>
  <si>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</si>
  <si>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</si>
  <si>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</si>
  <si>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</si>
  <si>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</si>
  <si>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</si>
  <si>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</si>
  <si>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</si>
  <si>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</si>
  <si>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</si>
  <si>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</si>
  <si>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</si>
  <si>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</si>
  <si>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</si>
  <si>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</si>
  <si>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</si>
  <si>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</si>
  <si>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</si>
  <si>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</si>
  <si>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</si>
  <si>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</si>
  <si>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</si>
  <si>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</si>
  <si>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</si>
  <si>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</si>
  <si>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</si>
  <si>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</si>
  <si>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</si>
  <si>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</si>
  <si>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</si>
  <si>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</si>
  <si>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</si>
  <si>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</si>
  <si>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</si>
  <si>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</si>
  <si>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</si>
  <si>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</si>
  <si>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</si>
  <si>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</si>
  <si>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</si>
  <si>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</si>
  <si>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</si>
  <si>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</si>
  <si>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</si>
  <si>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</si>
  <si>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</si>
  <si>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</si>
  <si>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</si>
  <si>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</si>
  <si>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</si>
  <si>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</si>
  <si>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</si>
  <si>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</si>
  <si>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</si>
  <si>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</si>
  <si>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</si>
  <si>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</si>
  <si>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</si>
  <si>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</si>
  <si>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</si>
  <si>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</si>
  <si>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</si>
  <si>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</si>
  <si>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</si>
  <si>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</si>
  <si>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</si>
  <si>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</si>
  <si>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</si>
  <si>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</si>
  <si>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</si>
  <si>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</si>
  <si>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</si>
  <si>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</si>
  <si>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</si>
  <si>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</si>
  <si>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</si>
  <si>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</si>
  <si>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</si>
  <si>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</si>
  <si>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</si>
  <si>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</si>
  <si>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</si>
  <si>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</si>
  <si>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</si>
  <si>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</si>
  <si>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</si>
  <si>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</si>
  <si>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</si>
  <si>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</si>
  <si>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</si>
  <si>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</si>
  <si>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</si>
  <si>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</si>
  <si>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</si>
  <si>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</si>
  <si>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</si>
  <si>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</si>
  <si>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</si>
  <si>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</si>
  <si>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</si>
  <si>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</si>
  <si>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</si>
  <si>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</si>
  <si>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</si>
  <si>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</si>
  <si>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</si>
  <si>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</si>
  <si>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</si>
  <si>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</si>
  <si>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</si>
  <si>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</si>
  <si>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</si>
  <si>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</si>
  <si>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</si>
  <si>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</si>
  <si>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</si>
  <si>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</si>
  <si>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</si>
  <si>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</si>
  <si>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</si>
  <si>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</si>
  <si>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</si>
  <si>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</si>
  <si>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</si>
  <si>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</si>
  <si>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</si>
  <si>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</si>
  <si>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</si>
  <si>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</si>
  <si>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</si>
  <si>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</si>
  <si>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</si>
  <si>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</si>
  <si>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</si>
  <si>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</si>
  <si>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</si>
  <si>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</si>
  <si>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</si>
  <si>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</si>
  <si>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</si>
  <si>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</si>
  <si>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</si>
  <si>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</si>
  <si>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</si>
  <si>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</si>
  <si>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</si>
  <si>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</si>
  <si>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</si>
  <si>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</si>
  <si>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</si>
  <si>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</si>
  <si>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</si>
  <si>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</si>
  <si>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</si>
  <si>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</si>
  <si>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</si>
  <si>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</si>
  <si>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</si>
  <si>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</si>
  <si>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</si>
  <si>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</si>
  <si>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</si>
  <si>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</si>
  <si>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</si>
  <si>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</si>
  <si>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</si>
  <si>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</si>
  <si>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</si>
  <si>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</si>
  <si>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</si>
  <si>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</si>
  <si>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</si>
  <si>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</si>
  <si>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</si>
  <si>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</si>
  <si>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</si>
  <si>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</si>
  <si>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</si>
  <si>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</si>
  <si>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</si>
  <si>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</si>
  <si>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</si>
  <si>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</si>
  <si>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</si>
  <si>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</si>
  <si>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</si>
  <si>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</si>
  <si>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</si>
  <si>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</si>
  <si>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</si>
  <si>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</si>
  <si>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</si>
  <si>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</si>
  <si>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</si>
  <si>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</si>
  <si>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</si>
  <si>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</si>
  <si>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</si>
  <si>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</si>
  <si>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</si>
  <si>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</si>
  <si>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</si>
  <si>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</si>
  <si>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</si>
  <si>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</si>
  <si>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</si>
  <si>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</si>
  <si>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</si>
  <si>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</si>
  <si>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</si>
  <si>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</si>
  <si>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</si>
  <si>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</si>
  <si>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</si>
  <si>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</si>
  <si>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</si>
  <si>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</si>
  <si>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</si>
  <si>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</si>
  <si>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</si>
  <si>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</si>
  <si>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</si>
  <si>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</si>
  <si>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</si>
  <si>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</si>
  <si>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</si>
  <si>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</si>
  <si>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</si>
  <si>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</si>
  <si>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</si>
  <si>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</si>
  <si>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</si>
  <si>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</si>
  <si>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</si>
  <si>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</si>
  <si>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</si>
  <si>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</si>
  <si>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</si>
  <si>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</si>
  <si>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</si>
  <si>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</si>
  <si>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</si>
  <si>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</si>
  <si>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</si>
  <si>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</si>
  <si>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</si>
  <si>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</si>
  <si>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</si>
  <si>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</si>
  <si>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</si>
  <si>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</si>
  <si>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</si>
  <si>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</si>
  <si>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</si>
  <si>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</si>
  <si>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</si>
  <si>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</si>
  <si>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</si>
  <si>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</si>
  <si>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</si>
  <si>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</si>
  <si>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</si>
  <si>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</si>
  <si>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</si>
  <si>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</si>
  <si>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</si>
  <si>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</si>
  <si>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</si>
  <si>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</si>
  <si>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</si>
  <si>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</si>
  <si>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</si>
  <si>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</si>
  <si>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</si>
  <si>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</si>
  <si>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</si>
  <si>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</si>
  <si>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</si>
  <si>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</si>
  <si>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</si>
  <si>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</si>
  <si>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</si>
  <si>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</si>
  <si>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</si>
  <si>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</si>
  <si>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</si>
  <si>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</si>
  <si>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</si>
  <si>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</si>
  <si>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</si>
  <si>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</si>
  <si>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</si>
  <si>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</si>
  <si>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</si>
  <si>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</si>
  <si>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</si>
  <si>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</si>
  <si>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</si>
  <si>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</si>
  <si>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</si>
  <si>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</si>
  <si>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</si>
  <si>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</si>
  <si>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</si>
  <si>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</si>
  <si>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</si>
  <si>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</si>
  <si>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</si>
  <si>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</si>
  <si>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</si>
  <si>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</si>
  <si>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</si>
  <si>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</si>
  <si>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</si>
  <si>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</si>
  <si>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</si>
  <si>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Servicios personales</t>
  </si>
  <si>
    <t>Remuneraciones al personal de carácter permanente</t>
  </si>
  <si>
    <t>Sueldo base al personal permanente</t>
  </si>
  <si>
    <t>Sueldos</t>
  </si>
  <si>
    <t>Riesgo laboral</t>
  </si>
  <si>
    <t>Ayuda para habitación</t>
  </si>
  <si>
    <t>Prima por riesgo laboral</t>
  </si>
  <si>
    <t>Ayuda para energía eláctrica</t>
  </si>
  <si>
    <t>Honorarios asimilables a salarios</t>
  </si>
  <si>
    <t xml:space="preserve">Honorarios   </t>
  </si>
  <si>
    <t>Sueldos base al personal eventual</t>
  </si>
  <si>
    <t>Remuneraciones adicionales y especiales</t>
  </si>
  <si>
    <t>Primas por años de servicios efectivos prestados</t>
  </si>
  <si>
    <t>Primas y acreditaciones por años de servicio efectivos prestados al personal</t>
  </si>
  <si>
    <t>Primas de vacaciones, dominical y gratificación de fin de año</t>
  </si>
  <si>
    <t>Prima vacacional</t>
  </si>
  <si>
    <t>Gratificación por fin de año</t>
  </si>
  <si>
    <t>Compensación por ajuste de calendario</t>
  </si>
  <si>
    <t>Compensación por bono navideño</t>
  </si>
  <si>
    <t>Compensaciones</t>
  </si>
  <si>
    <t>Estímulos al personal de confianza</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</si>
  <si>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</si>
  <si>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</si>
  <si>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</si>
  <si>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</si>
  <si>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</si>
  <si>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</si>
  <si>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</si>
  <si>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</si>
  <si>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</si>
  <si>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</si>
  <si>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</si>
  <si>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</si>
  <si>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</si>
  <si>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</si>
  <si>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</si>
  <si>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</si>
  <si>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</si>
  <si>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Otros Egresos Presupuestales No Contables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</si>
  <si>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</si>
  <si>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</si>
  <si>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</si>
  <si>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</si>
  <si>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</si>
  <si>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</si>
  <si>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</si>
  <si>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</si>
  <si>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</si>
  <si>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</si>
  <si>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</si>
  <si>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</si>
  <si>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</si>
  <si>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</si>
  <si>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</si>
  <si>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</si>
  <si>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</si>
  <si>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</si>
  <si>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</si>
  <si>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</si>
  <si>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</si>
  <si>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</si>
  <si>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</si>
  <si>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</si>
  <si>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</si>
  <si>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</si>
  <si>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</si>
  <si>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</si>
  <si>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</si>
  <si>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</si>
  <si>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</si>
  <si>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</si>
  <si>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</si>
  <si>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</si>
  <si>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</si>
  <si>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</si>
  <si>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</si>
  <si>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</si>
  <si>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</si>
  <si>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</si>
  <si>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</si>
  <si>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</si>
  <si>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</si>
  <si>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</si>
  <si>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</si>
  <si>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</si>
  <si>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</si>
  <si>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</si>
  <si>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</si>
  <si>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</si>
  <si>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</si>
  <si>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</si>
  <si>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</si>
  <si>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</si>
  <si>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</si>
  <si>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</si>
  <si>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</si>
  <si>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</si>
  <si>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Se deberán informar con todas las fuentes del recurso.</t>
  </si>
  <si>
    <t>Ya sean obras con Recurso Federal, Recurso Estatal e Ingresos Propios del ente Público.</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</si>
  <si>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</si>
  <si>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</si>
  <si>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</si>
  <si>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</si>
  <si>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</si>
  <si>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</si>
  <si>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</si>
  <si>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</si>
  <si>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</si>
  <si>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</si>
  <si>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</si>
  <si>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</si>
  <si>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</si>
  <si>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</si>
  <si>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</si>
  <si>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</si>
  <si>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</si>
  <si>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</si>
  <si>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</si>
  <si>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</si>
  <si>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</si>
  <si>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</si>
  <si>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</si>
  <si>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</si>
  <si>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</si>
  <si>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</si>
  <si>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</si>
  <si>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</si>
  <si>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</si>
  <si>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</si>
  <si>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</si>
  <si>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</si>
  <si>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</si>
  <si>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</si>
  <si>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</si>
  <si>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</si>
  <si>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</si>
  <si>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</si>
  <si>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</si>
  <si>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</si>
  <si>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</si>
  <si>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</si>
  <si>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</si>
  <si>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</si>
  <si>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</si>
  <si>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</si>
  <si>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</si>
  <si>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</si>
  <si>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</si>
  <si>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</si>
  <si>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</si>
  <si>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</si>
  <si>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</si>
  <si>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</si>
  <si>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</si>
  <si>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</si>
  <si>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</si>
  <si>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</si>
  <si>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                                        (pesos)</t>
  </si>
  <si>
    <t>Fondo, Programa o Convenio</t>
  </si>
  <si>
    <t>Datos de la Cuenta Bancaria</t>
  </si>
  <si>
    <t>Institución Bancaria</t>
  </si>
  <si>
    <t>Número de Cuenta</t>
  </si>
  <si>
    <t>NOTA: La información de este formato es ACUMULADA</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</si>
  <si>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</si>
  <si>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</si>
  <si>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</si>
  <si>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</si>
  <si>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</si>
  <si>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</si>
  <si>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</si>
  <si>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</si>
  <si>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</si>
  <si>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</si>
  <si>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</si>
  <si>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</si>
  <si>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</si>
  <si>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</si>
  <si>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</si>
  <si>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</si>
  <si>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</si>
  <si>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</si>
  <si>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</si>
  <si>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</si>
  <si>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</si>
  <si>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</si>
  <si>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</si>
  <si>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</si>
  <si>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</si>
  <si>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</si>
  <si>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</si>
  <si>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</si>
  <si>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</si>
  <si>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</si>
  <si>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</si>
  <si>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</si>
  <si>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</si>
  <si>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</si>
  <si>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</si>
  <si>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</si>
  <si>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</si>
  <si>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</si>
  <si>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</si>
  <si>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</si>
  <si>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</si>
  <si>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</si>
  <si>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</si>
  <si>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</si>
  <si>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</si>
  <si>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</si>
  <si>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</si>
  <si>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</si>
  <si>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</si>
  <si>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</si>
  <si>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</si>
  <si>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</si>
  <si>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</si>
  <si>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</si>
  <si>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</si>
  <si>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</si>
  <si>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</si>
  <si>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</si>
  <si>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 xml:space="preserve">                                                                              (PESOS)</t>
  </si>
  <si>
    <t>Hacienda Pública / Patrimonio Generado de Ejercicios Anteriores</t>
  </si>
  <si>
    <t>Exceso o Insuficiencia en la Actualización de la Hacienda Pública / Patrimonio</t>
  </si>
  <si>
    <t>Hacienda Pública / Patrimonio Neto Final de 2018</t>
  </si>
  <si>
    <t>REALIZADO</t>
  </si>
  <si>
    <t>Dependencia y/o Entidad:</t>
  </si>
  <si>
    <t>Programa Presupuestario:</t>
  </si>
  <si>
    <t>Eje del PED:</t>
  </si>
  <si>
    <t>Reto del PED:</t>
  </si>
  <si>
    <t>Beneficiarios:</t>
  </si>
  <si>
    <t>Resumen narrativo</t>
  </si>
  <si>
    <t>Indicadores</t>
  </si>
  <si>
    <t>Línea base</t>
  </si>
  <si>
    <t>Meta 2018</t>
  </si>
  <si>
    <t>Medios de verificación</t>
  </si>
  <si>
    <t>Supuestos</t>
  </si>
  <si>
    <t>Avance al período</t>
  </si>
  <si>
    <t>% de Avance</t>
  </si>
  <si>
    <t>(Objetivos)</t>
  </si>
  <si>
    <t>Nombre</t>
  </si>
  <si>
    <t>Fórmula</t>
  </si>
  <si>
    <t>Sentido</t>
  </si>
  <si>
    <t>Unidad de medida</t>
  </si>
  <si>
    <t>Frecuencia</t>
  </si>
  <si>
    <t>Valor 2016</t>
  </si>
  <si>
    <t>(Fuentes)</t>
  </si>
  <si>
    <t>FIN</t>
  </si>
  <si>
    <t>PROPÓSITO</t>
  </si>
  <si>
    <t xml:space="preserve">COMPONENTE </t>
  </si>
  <si>
    <t xml:space="preserve">ACTIVIDAD </t>
  </si>
  <si>
    <t>Gasto por Programa Presupuestario (NO APLICA)</t>
  </si>
  <si>
    <t>Relación de esquemas bursátiles y de coberturas financieras (SOLO EN CUENTA PÚBLICA)</t>
  </si>
  <si>
    <t>Relación de Bienes que Componen su Patrimonio (SEGUNDO TRIMESTRE y CUENTA PÚBLICA)</t>
  </si>
  <si>
    <t xml:space="preserve">   Subsidios: Sector Social y Privado o Estados y Municipios</t>
  </si>
  <si>
    <t>Ingresos Finanacieros</t>
  </si>
  <si>
    <t xml:space="preserve">Aprovechamientos Patrimoniales </t>
  </si>
  <si>
    <t>1. Total de Ingresos Presupuestarios</t>
  </si>
  <si>
    <t>2.Mas Ingresos contables No Presupuestarios</t>
  </si>
  <si>
    <t>3.Menos Ingresos Presupuestarios No Contables</t>
  </si>
  <si>
    <t>4. Total de Ingresos Contables  (4=  1  +  2  -  3 )</t>
  </si>
  <si>
    <t xml:space="preserve">2. Menos Egresos Presupuestarios No Contables </t>
  </si>
  <si>
    <t xml:space="preserve">Materias Primas y Materiales de Producción y Comercializacíon </t>
  </si>
  <si>
    <t xml:space="preserve">Materiales y Suministros </t>
  </si>
  <si>
    <t>3. Más Gastos Contables No Presupuestarios</t>
  </si>
  <si>
    <t xml:space="preserve">Productos </t>
  </si>
  <si>
    <t xml:space="preserve">Aprovechamientos </t>
  </si>
  <si>
    <t xml:space="preserve">Participaciones, Aportaciones, Convenios, Incentivos Derivados de la Colaboración Fiscal, Fondos Distintos de Aportaciones, Transferencias, Asignaciones, Subsidios y Subvenciones, y Pensiones y Juvilaciones </t>
  </si>
  <si>
    <t xml:space="preserve">Participaciones,  Aportaciones, Convenios, Incentivos Derivados de la Colaboracion Fiscal y Fondos Distintos de Aportaciones </t>
  </si>
  <si>
    <t>Rubros de  Ingresos</t>
  </si>
  <si>
    <t>Estimado</t>
  </si>
  <si>
    <t xml:space="preserve">Recaudado </t>
  </si>
  <si>
    <t>Ingresos por Ventas de Bienes, Prestacion de Servicios y Otros Ingresos</t>
  </si>
  <si>
    <t xml:space="preserve">Participaciones, Aportaciones, Convenios, Incentivos Derivados de la Colaboracción Fiscal y Fondos Distintos de Aportaciones </t>
  </si>
  <si>
    <t xml:space="preserve">Ingresos Excedentes </t>
  </si>
  <si>
    <t>Estado Analitico de Ingresos Por Fuente de Financiamiento</t>
  </si>
  <si>
    <t xml:space="preserve">Ingresos del Poder Ejecutivo Federal o Estatal y de los Municipios </t>
  </si>
  <si>
    <t xml:space="preserve">Transferencias, Asignaciones, Subsidios y Subvenciones, y Pensiones y Jubilaciones </t>
  </si>
  <si>
    <t>Ingresos De los Entes Públicos de los Poderes Legislativo y Judicial, de los Órganos Autonomos y del Sector Paraestatal o Paramunicipal, asi como de las Empresas Productivas del Estado</t>
  </si>
  <si>
    <t>G. Ingresos por Ventas de Bienes y Prestación de Servicios</t>
  </si>
  <si>
    <t>J. Transferencias y Asignaciones</t>
  </si>
  <si>
    <t>Ingresos de  Gestión</t>
  </si>
  <si>
    <t>Ingresos por Venta de Bienes y Prestación de Servicios</t>
  </si>
  <si>
    <t>Transferencias, Asignaciones, Subsidios y Subvenciones, y Pensiones y Jubilaciones</t>
  </si>
  <si>
    <t xml:space="preserve">Participaciones, Aportaciones, Convenios, Incentivos Derivados de la Colaboración Fiscal y Fondos Distintos de Aportaciones </t>
  </si>
  <si>
    <t>Aumento por Insuficiencia de Estimaciones por Pérdida o Deterioro u Obsolescencia</t>
  </si>
  <si>
    <t xml:space="preserve">     Interno</t>
  </si>
  <si>
    <t xml:space="preserve">     Externo</t>
  </si>
  <si>
    <t>al 31 de diciembre de 2018(d)</t>
  </si>
  <si>
    <t>Monto pagado de la inversión al XX de XXXXXX de 2019 (k)</t>
  </si>
  <si>
    <t>Monto pagado de la inversión actualizado al XX de XXXXXX de 2019 (l)</t>
  </si>
  <si>
    <t>Saldo pendiente por pagar de la inversión al XX de XXXXXX de 2019 (m = g – l)</t>
  </si>
  <si>
    <t>31 de diciembre de 2018</t>
  </si>
  <si>
    <r>
      <t>Productos</t>
    </r>
    <r>
      <rPr>
        <vertAlign val="superscript"/>
        <sz val="10"/>
        <color theme="1"/>
        <rFont val="Arial Narrow"/>
        <family val="2"/>
      </rPr>
      <t>1</t>
    </r>
  </si>
  <si>
    <r>
      <t>Aprovechamientos</t>
    </r>
    <r>
      <rPr>
        <vertAlign val="superscript"/>
        <sz val="10"/>
        <color theme="1"/>
        <rFont val="Arial Narrow"/>
        <family val="2"/>
      </rPr>
      <t>2</t>
    </r>
  </si>
  <si>
    <r>
      <t>Ingresos por ventas de Bienes, Prestación de Servicios y Otros Ingresos</t>
    </r>
    <r>
      <rPr>
        <vertAlign val="superscript"/>
        <sz val="10"/>
        <color theme="1"/>
        <rFont val="Arial Narrow"/>
        <family val="2"/>
      </rPr>
      <t>3</t>
    </r>
  </si>
  <si>
    <t>D. Transferencias, Asignaciones, Subsidios y Subvenciones, y Pensiones y Jubilaciones</t>
  </si>
  <si>
    <t>Otros Ingresos Contables No Presupuestarios</t>
  </si>
  <si>
    <t>Otros Ingresos Presupuestarios No Contables</t>
  </si>
  <si>
    <t>Arctivos Biológicos</t>
  </si>
  <si>
    <t>Armonización de la Deuda Pública</t>
  </si>
  <si>
    <t>Adeudos de Ejercicios Fiscales Anteriores (ADEFAS)</t>
  </si>
  <si>
    <r>
      <rPr>
        <b/>
        <vertAlign val="superscript"/>
        <sz val="9"/>
        <color theme="0" tint="-0.34998626667073579"/>
        <rFont val="Arial Narrow"/>
        <family val="2"/>
      </rPr>
      <t>1</t>
    </r>
    <r>
      <rPr>
        <b/>
        <sz val="9"/>
        <color theme="0" tint="-0.34998626667073579"/>
        <rFont val="Arial Narrow"/>
        <family val="2"/>
      </rPr>
      <t xml:space="preserve"> </t>
    </r>
    <r>
      <rPr>
        <sz val="9"/>
        <color theme="0" tint="-0.34998626667073579"/>
        <rFont val="Arial Narrow"/>
        <family val="2"/>
      </rPr>
      <t>Incluye interesesque generan las cuentas bancarias de los entes públicos en productos.</t>
    </r>
  </si>
  <si>
    <r>
      <rPr>
        <b/>
        <vertAlign val="superscript"/>
        <sz val="9"/>
        <color theme="0" tint="-0.34998626667073579"/>
        <rFont val="Arial Narrow"/>
        <family val="2"/>
      </rPr>
      <t>2</t>
    </r>
    <r>
      <rPr>
        <vertAlign val="superscript"/>
        <sz val="9"/>
        <color theme="0" tint="-0.34998626667073579"/>
        <rFont val="Arial Narrow"/>
        <family val="2"/>
      </rPr>
      <t xml:space="preserve"> </t>
    </r>
    <r>
      <rPr>
        <sz val="9"/>
        <color theme="0" tint="-0.34998626667073579"/>
        <rFont val="Arial Narrow"/>
        <family val="2"/>
      </rPr>
      <t>Incluye donativos en efectivo del Poder Ejecutivo, entre otros aprovechamientos.</t>
    </r>
  </si>
  <si>
    <r>
      <rPr>
        <b/>
        <vertAlign val="superscript"/>
        <sz val="9"/>
        <color theme="0" tint="-0.34998626667073579"/>
        <rFont val="Arial Narrow"/>
        <family val="2"/>
      </rPr>
      <t>3</t>
    </r>
    <r>
      <rPr>
        <sz val="9"/>
        <color theme="0" tint="-0.34998626667073579"/>
        <rFont val="Arial Narrow"/>
        <family val="2"/>
      </rPr>
      <t xml:space="preserve"> Se refiere a los ingresos propios obtenidos por los Poderes Legislativo y Judicial, los Organos Autónomos y las entidades de la administracion pública paraestataly paramunicipal, por sus actividades diversas no inherentes a su operación que general recursos y que no sean ingresos por venta de bienes o prestación de servicios, tales como donativos en efectivo, entre otros.</t>
    </r>
  </si>
  <si>
    <r>
      <rPr>
        <b/>
        <sz val="9"/>
        <color theme="0" tint="-0.34998626667073579"/>
        <rFont val="Arial Narrow"/>
        <family val="2"/>
      </rPr>
      <t>1</t>
    </r>
    <r>
      <rPr>
        <sz val="9"/>
        <color theme="0" tint="-0.34998626667073579"/>
        <rFont val="Arial Narrow"/>
        <family val="2"/>
      </rPr>
      <t>. Se deberán incluir los Ingresos Contables No Presupuestarios que no se regularizaron presupuestariamente durante el ejercicio</t>
    </r>
  </si>
  <si>
    <r>
      <rPr>
        <b/>
        <sz val="9"/>
        <color theme="0" tint="-0.34998626667073579"/>
        <rFont val="Arial Narrow"/>
        <family val="2"/>
      </rPr>
      <t>2</t>
    </r>
    <r>
      <rPr>
        <sz val="9"/>
        <color theme="0" tint="-0.34998626667073579"/>
        <rFont val="Arial Narrow"/>
        <family val="2"/>
      </rPr>
      <t>. Los Ingresos Financieros y otros ingresos se regularizarán presupuestariamente de acuerdo a la legislacion aplicable</t>
    </r>
  </si>
  <si>
    <t>Pagado
Acumulado al periodo</t>
  </si>
  <si>
    <t>Ejercido
Acumulado al periodo</t>
  </si>
  <si>
    <t>Devengado
Acumulado al periodo</t>
  </si>
  <si>
    <t>Comprometido
Acumulado al Periodo</t>
  </si>
  <si>
    <t>Modificado Anual</t>
  </si>
  <si>
    <t>Ampliaciones / Reducciones</t>
  </si>
  <si>
    <t>Aprobado Anual</t>
  </si>
  <si>
    <t>Área y/o Ubicación Geográfica</t>
  </si>
  <si>
    <t>Fondo (Aportaciones Multiples, Convenios,etc..) (Alfanumerico) (FASS, FASP,etc)</t>
  </si>
  <si>
    <t>Fuente de Financiamiento (Federal, Estatal, Ingresos Propios)</t>
  </si>
  <si>
    <t>Tipo de Financiamiento (1. Gasto No Etiquetado, 2 Gasto Etiquetado)</t>
  </si>
  <si>
    <t>Año
Año de origen del recurso</t>
  </si>
  <si>
    <t>Tipo de Gasto
(1 Gto Corriente, 2 Gto de Capital)</t>
  </si>
  <si>
    <t>Clasificador por Objeto del Gasto
(Partida del Gasto)</t>
  </si>
  <si>
    <t>Servicios Personales por Categoría</t>
  </si>
  <si>
    <t>Tipo de Beneficiario</t>
  </si>
  <si>
    <t>Actividad o Proyecto</t>
  </si>
  <si>
    <t>Programa Presupuestario</t>
  </si>
  <si>
    <t>Subfunción</t>
  </si>
  <si>
    <t>Función</t>
  </si>
  <si>
    <t>Finalidad</t>
  </si>
  <si>
    <t>CENTRO GESTOR
Unidad Administrativa</t>
  </si>
  <si>
    <t>PRESUPUESTO DE EGRESOS</t>
  </si>
  <si>
    <t>FONDO</t>
  </si>
  <si>
    <t>POSICION PRESUPUESTARIA</t>
  </si>
  <si>
    <t>AREA FUNCIONAL</t>
  </si>
  <si>
    <t xml:space="preserve">CLASIFICACIÓN ADMINISTRATIVA </t>
  </si>
  <si>
    <t>Tipo de Recurso (1)</t>
  </si>
  <si>
    <t xml:space="preserve">Anexo de Avance Presupuestal </t>
  </si>
  <si>
    <t>Anexo Bancos</t>
  </si>
  <si>
    <t>Desglose de saldo en Bancos e Inversiones</t>
  </si>
  <si>
    <t>Desglose del saldo presentado en el formato ETCA-I-02, en el inciso A2), de la Cuenta:
BANCOS/TESORERÍA</t>
  </si>
  <si>
    <t>Desglose del saldo presentado en el formato ETCA-I-02, en el inciso A4), de la Cuenta:
INVERSIONES TEMPORALES (HASTA 3 MESES)</t>
  </si>
  <si>
    <t>Desglose del saldo presentado en el formato ETCA-I-02, en el inciso B1), de la Cuenta:
INVERSIONES FINANCIERAS DE CORTO PLAZO</t>
  </si>
  <si>
    <t>Desglose del saldo presentado en el formato ETCA-I-02, en el inciso A) del Activo No Circulante, de la Cuenta:
INVERSIONES FINANCIERAS A LARGO PLAZO</t>
  </si>
  <si>
    <t>Nota: En caso de que la cuenta bancaria tenga los dos tipos de recursos, presentar dos veces la misma cuenta separando los saldos por tipo de recurso.</t>
  </si>
  <si>
    <t>1) Tipo de Recurso: Federal o Estatal (incluye Ingresos Propios)</t>
  </si>
  <si>
    <t>Hacienda Pública / Patrimonio Contribuido Neto de 2018</t>
  </si>
  <si>
    <t>Hacienda Pública / Patrimonio Generado Neto de 2018</t>
  </si>
  <si>
    <t>Exceso o Insuficiencia en la Actualización de la Hacienda Pública / Patrimonio Neto de 2018</t>
  </si>
  <si>
    <t>Cambios en la Hacienda Pública / Patrimonio Contribuido Neto de 2019</t>
  </si>
  <si>
    <t>Variaciones de la Hacienda Pública / Patrimonio Generado Neto de 2019</t>
  </si>
  <si>
    <t>Cambios en el Exceso o Insuficiencia en la Actualización de la Hacienda Pública / Patrimonio Neto de 2019</t>
  </si>
  <si>
    <t>Hacienda Pública / Patrimonio Neto Final de 2019</t>
  </si>
  <si>
    <t>TELEVISORA DE HERMOSILLO, S.A. de C.V.</t>
  </si>
  <si>
    <t>No existe pasivo contingente a corto plazo</t>
  </si>
  <si>
    <t>No existe pasivo contengente a largo plazo</t>
  </si>
  <si>
    <t>NOTICIAS</t>
  </si>
  <si>
    <t>VENTAS</t>
  </si>
  <si>
    <t>OPERACIONES</t>
  </si>
  <si>
    <t>TÉCNICOS Y REPETIDORAS</t>
  </si>
  <si>
    <t>ADMINISTRACIÓN</t>
  </si>
  <si>
    <t>DIRECCIÓN</t>
  </si>
  <si>
    <t>CREDITO BANCARIO SIMPLE GRUPO FINANCIERO BANORTE</t>
  </si>
  <si>
    <t>INTERESES CREDITO BANCO GRUPO FINANCIERO BANORTE</t>
  </si>
  <si>
    <t>Pesos propios Televisora de Hermosillo, S.A. de C.V.</t>
  </si>
  <si>
    <t>HSBC</t>
  </si>
  <si>
    <t>BBVA Bancomer</t>
  </si>
  <si>
    <t>Santander</t>
  </si>
  <si>
    <t>071302967-3</t>
  </si>
  <si>
    <t>514650036-9</t>
  </si>
  <si>
    <t>6521970561-5</t>
  </si>
  <si>
    <t>Pesos</t>
  </si>
  <si>
    <t>Grupo Financiero Banorte</t>
  </si>
  <si>
    <t>Mexico</t>
  </si>
  <si>
    <t>TIE +1.8</t>
  </si>
  <si>
    <t>Estatal (Ingresos propios)</t>
  </si>
  <si>
    <t>Fideicomiso</t>
  </si>
  <si>
    <t>Remuneraciones Diversas</t>
  </si>
  <si>
    <t>Ayuda para Despensa</t>
  </si>
  <si>
    <t>Remuneraciones por horas extraordinarias</t>
  </si>
  <si>
    <t>Seguridad  Social</t>
  </si>
  <si>
    <t>Aportaciones al Issste</t>
  </si>
  <si>
    <t>Aportaciones al Fovisste</t>
  </si>
  <si>
    <t>Aportaciones al Sistema de Ahorro para el Retiro</t>
  </si>
  <si>
    <t>Otras prestaciones sociales y económicas</t>
  </si>
  <si>
    <t>Aportaciones al fondo de ahorro de los trabajadores</t>
  </si>
  <si>
    <t>Indemnizaciones al personal</t>
  </si>
  <si>
    <t>Diferencial pot concepto de pensiones y jubilaciones</t>
  </si>
  <si>
    <t>Dias economicos y de descanso obligatorios</t>
  </si>
  <si>
    <t>Ayuda para guarderia a madres trabajadoras</t>
  </si>
  <si>
    <t>Otras prestaciones</t>
  </si>
  <si>
    <t>Pago de Estimulos a servidores publicos</t>
  </si>
  <si>
    <t>Estimulos a personal</t>
  </si>
  <si>
    <t>20000</t>
  </si>
  <si>
    <t>Materiales y suministros</t>
  </si>
  <si>
    <t>21000</t>
  </si>
  <si>
    <t>Materiales de administración, emisión de documento</t>
  </si>
  <si>
    <t>21101</t>
  </si>
  <si>
    <t>Materiales, utiles y equipos menores de oficina</t>
  </si>
  <si>
    <t>21201</t>
  </si>
  <si>
    <t>Materiales y utiles de impresión y produccion</t>
  </si>
  <si>
    <t>21501</t>
  </si>
  <si>
    <t>Material para informacion</t>
  </si>
  <si>
    <t>21601</t>
  </si>
  <si>
    <t>Material de limpieza</t>
  </si>
  <si>
    <t>22000</t>
  </si>
  <si>
    <t>Alimentos y utensilios</t>
  </si>
  <si>
    <t>22101</t>
  </si>
  <si>
    <t>Productos alimenticios para el personal en las ins</t>
  </si>
  <si>
    <t>24000</t>
  </si>
  <si>
    <t>Materiales y articulos de construccion y de repara</t>
  </si>
  <si>
    <t>24601</t>
  </si>
  <si>
    <t>Material electrico y electronico</t>
  </si>
  <si>
    <t>24801</t>
  </si>
  <si>
    <t>Materiales complementarios</t>
  </si>
  <si>
    <t>25000</t>
  </si>
  <si>
    <t>Productos quimicos, farmaceuticos y de laboratorio</t>
  </si>
  <si>
    <t>25301</t>
  </si>
  <si>
    <t>Medicinas y productos farmaceuticos</t>
  </si>
  <si>
    <t>26000</t>
  </si>
  <si>
    <t>Combustibles, lubricantes y aditivos</t>
  </si>
  <si>
    <t>26101</t>
  </si>
  <si>
    <t>Combustibles</t>
  </si>
  <si>
    <t>27000</t>
  </si>
  <si>
    <t>Vestuario, blancos, prendas de proteccion y articu</t>
  </si>
  <si>
    <t>27101</t>
  </si>
  <si>
    <t>Vestuarios y uniformes</t>
  </si>
  <si>
    <t>29000</t>
  </si>
  <si>
    <t>Herramientas, refacciones y accesorios menores</t>
  </si>
  <si>
    <t>29401</t>
  </si>
  <si>
    <t>Refacciones y accesorios menores de equipo de comp</t>
  </si>
  <si>
    <t>29601</t>
  </si>
  <si>
    <t>Refacciones y accesorios menores de equipo de tran</t>
  </si>
  <si>
    <t>30000</t>
  </si>
  <si>
    <t>Servicios generales</t>
  </si>
  <si>
    <t>31000</t>
  </si>
  <si>
    <t>Servicios basicos</t>
  </si>
  <si>
    <t>31101</t>
  </si>
  <si>
    <t>Energia electrica</t>
  </si>
  <si>
    <t>31301</t>
  </si>
  <si>
    <t>Agua potable</t>
  </si>
  <si>
    <t>31401</t>
  </si>
  <si>
    <t>Telefonia tradicional</t>
  </si>
  <si>
    <t>31601</t>
  </si>
  <si>
    <t>Servicio de telecomunicaciones y satelites</t>
  </si>
  <si>
    <t>31701</t>
  </si>
  <si>
    <t>Servicio de acceso a internet, redes y procesamien</t>
  </si>
  <si>
    <t>31801</t>
  </si>
  <si>
    <t>Servicio postal</t>
  </si>
  <si>
    <t>31901</t>
  </si>
  <si>
    <t>Servicios integrales y otros servicios</t>
  </si>
  <si>
    <t>32000</t>
  </si>
  <si>
    <t>Servicio de arrendamiento</t>
  </si>
  <si>
    <t>32101</t>
  </si>
  <si>
    <t>Arrendamiento de terrenos</t>
  </si>
  <si>
    <t>32201</t>
  </si>
  <si>
    <t>Arrendamiento de edificios</t>
  </si>
  <si>
    <t>32302</t>
  </si>
  <si>
    <t>Arrendamiento de equipo y bienes informaticos</t>
  </si>
  <si>
    <t>32501</t>
  </si>
  <si>
    <t>Arrendamiento de equipo de transporte</t>
  </si>
  <si>
    <t>Patentes, Regalias y otros</t>
  </si>
  <si>
    <t>Otros arrendamientos</t>
  </si>
  <si>
    <t>33000</t>
  </si>
  <si>
    <t>Servicios profesionales, cientificos, tecnicos y o</t>
  </si>
  <si>
    <t>33101</t>
  </si>
  <si>
    <t>Servicios legales, de contabilidad, auditorias y r</t>
  </si>
  <si>
    <t>33301</t>
  </si>
  <si>
    <t>Servicios de informatica</t>
  </si>
  <si>
    <t>33401</t>
  </si>
  <si>
    <t>Servicios de capacitacion</t>
  </si>
  <si>
    <t>Impresiones y publicaciones oficiales</t>
  </si>
  <si>
    <t>33801</t>
  </si>
  <si>
    <t>Servicios de vigilancia</t>
  </si>
  <si>
    <t>34000</t>
  </si>
  <si>
    <t>Servicios financieros, bancarios y comerciales</t>
  </si>
  <si>
    <t>34101</t>
  </si>
  <si>
    <t>Servicios financieros y bancarios</t>
  </si>
  <si>
    <t>Seguros de responsabilidad patrimonial y fianzas</t>
  </si>
  <si>
    <t>34501</t>
  </si>
  <si>
    <t>Seguros de bienes patrimoniales</t>
  </si>
  <si>
    <t>Fletes y Maniobras</t>
  </si>
  <si>
    <t>34801</t>
  </si>
  <si>
    <t>Comisiones por ventas</t>
  </si>
  <si>
    <t>35000</t>
  </si>
  <si>
    <t>Servicios de instalacion, reparacion, mantenimient</t>
  </si>
  <si>
    <t>35101</t>
  </si>
  <si>
    <t>Mantenimiento y conservacion de inmuebles</t>
  </si>
  <si>
    <t>35201</t>
  </si>
  <si>
    <t>Mantenimiento y conservacion de mobiliario y equip</t>
  </si>
  <si>
    <t>35302</t>
  </si>
  <si>
    <t>Mantenimiento y conservacion de bienes informatico</t>
  </si>
  <si>
    <t>35501</t>
  </si>
  <si>
    <t>Mantenimiento y conservacion de equipo de transpor</t>
  </si>
  <si>
    <t>35801</t>
  </si>
  <si>
    <t>Servicios de limpieza y manejo de desechos</t>
  </si>
  <si>
    <t>35901</t>
  </si>
  <si>
    <t>Servicios de jardineria y fumigacion</t>
  </si>
  <si>
    <t>36000</t>
  </si>
  <si>
    <t>Servicios de comunicacion social y publicidad</t>
  </si>
  <si>
    <t>36201</t>
  </si>
  <si>
    <t>Difusion por radio, television y otros medios de m</t>
  </si>
  <si>
    <t>36301</t>
  </si>
  <si>
    <t>Servicios de creatividad, preproduccion y producci</t>
  </si>
  <si>
    <t>36601</t>
  </si>
  <si>
    <t>Servicios de creacion y difusion de contenido excl</t>
  </si>
  <si>
    <t>37000</t>
  </si>
  <si>
    <t>Servicios de traslado y viaticos</t>
  </si>
  <si>
    <t>Pasajes Terrestres</t>
  </si>
  <si>
    <t>37501</t>
  </si>
  <si>
    <t>Viaticos en el pais</t>
  </si>
  <si>
    <t>Viaticos en el extranjero</t>
  </si>
  <si>
    <t>38000</t>
  </si>
  <si>
    <t>Servicios oficiales</t>
  </si>
  <si>
    <t>38201</t>
  </si>
  <si>
    <t>Gastos de orden social y cultural</t>
  </si>
  <si>
    <t>38301</t>
  </si>
  <si>
    <t>Congresos y convenciones</t>
  </si>
  <si>
    <t>39000</t>
  </si>
  <si>
    <t>Otros servicios generales</t>
  </si>
  <si>
    <t>39201</t>
  </si>
  <si>
    <t>Impuestos y derechos</t>
  </si>
  <si>
    <t>39501</t>
  </si>
  <si>
    <t>Penas, multas, accesorios y actualizaciones</t>
  </si>
  <si>
    <t>39801</t>
  </si>
  <si>
    <t>Impuestos sobre nominas</t>
  </si>
  <si>
    <t>50000</t>
  </si>
  <si>
    <t>Bienes muebles, inmuebles e intagibles</t>
  </si>
  <si>
    <t>Muebles, Excepto de Oficina y Estantería</t>
  </si>
  <si>
    <t>Bienes informáticos</t>
  </si>
  <si>
    <t>Equipos y aparatos audiovisuales</t>
  </si>
  <si>
    <t>Camaras fotograficas y de video</t>
  </si>
  <si>
    <t>Sistemas de Aire Acondicionado</t>
  </si>
  <si>
    <t>Equipo de Comunicación y Telecomunicación</t>
  </si>
  <si>
    <t>Maquinaria y Equipo Electrico y Electronico</t>
  </si>
  <si>
    <t>Amortización de Capital a Largo Plazo</t>
  </si>
  <si>
    <t>Pago de Intereses Largo Plazo</t>
  </si>
  <si>
    <t>E101R01</t>
  </si>
  <si>
    <t>Z1</t>
  </si>
  <si>
    <t>A0</t>
  </si>
  <si>
    <t>PROGRAMA OPERATIVO ANUAL 2019</t>
  </si>
  <si>
    <t>TELEVISORA DE HERMOSILLO, S.A. DE C.V.</t>
  </si>
  <si>
    <t>Estructura Administrativa</t>
  </si>
  <si>
    <t>Meta</t>
  </si>
  <si>
    <t>DESCRIPCIÓN</t>
  </si>
  <si>
    <t>UNIDAD</t>
  </si>
  <si>
    <t>M E T A S</t>
  </si>
  <si>
    <t>AVANCE FISICO %</t>
  </si>
  <si>
    <t>DE</t>
  </si>
  <si>
    <t>ORIGINAL ANUAL</t>
  </si>
  <si>
    <t>MODIFICADO ANUAL</t>
  </si>
  <si>
    <t>CALENDARIO</t>
  </si>
  <si>
    <t>MEDIDA</t>
  </si>
  <si>
    <t>1ER. TRIM.</t>
  </si>
  <si>
    <t>2DO. TRIM.</t>
  </si>
  <si>
    <t>3ER. TRIM.</t>
  </si>
  <si>
    <t>4TO. TRIM.</t>
  </si>
  <si>
    <t xml:space="preserve">ACUMULADO </t>
  </si>
  <si>
    <t>Dirección</t>
  </si>
  <si>
    <t>1</t>
  </si>
  <si>
    <t>Informe ejecutivo sobre la situación Presupuestal y Financiera de Televisora de Hermosillo, S.A. de C.V.</t>
  </si>
  <si>
    <t>Informe</t>
  </si>
  <si>
    <t>Operaciones</t>
  </si>
  <si>
    <t>2</t>
  </si>
  <si>
    <t>Programas Educativos, culturales, deportivo y de entretenimiento con producción y apoyos propios que se realizan en TELEMAX y se transmiten vía satélite con cobertura estatal, nacional e internacional.</t>
  </si>
  <si>
    <t>Programa</t>
  </si>
  <si>
    <t>3</t>
  </si>
  <si>
    <t>Programas Educativos, culturales, deportivos y  de entretenimiento con producción y apoyos externos que se realizan en instituciones,agencias de publicidad y organismos fuera de TELEMAX cuidando especialmente su calidad y contenido que se transmiten vía satélite con cobertura estatal, nacional e internacional.</t>
  </si>
  <si>
    <t xml:space="preserve">Programa </t>
  </si>
  <si>
    <t>Tecnicos</t>
  </si>
  <si>
    <t>4</t>
  </si>
  <si>
    <t>Aplicación de programas de mantenimiento preventivo y servicio técnico correctivo al Equipo Electrónico de Producción, tanto fijo como portátil, para mantener la operatividad de todas las áreas y la continuidad de la señal trasmitida, cumpliendo los estándares de calidad y normatividad.</t>
  </si>
  <si>
    <t>Noticias</t>
  </si>
  <si>
    <t>5</t>
  </si>
  <si>
    <t>Producción de noticieros con información veraz y oportuna del ámbito local, estatal, nacional e internacional de contenido político, económico, social, cultural y deportivo, atendiendo las variantes e impactos de la información  que contribuya al fortalecimiento de la obra de gobierno estatal.</t>
  </si>
  <si>
    <t>Noticieros</t>
  </si>
  <si>
    <t>590</t>
  </si>
  <si>
    <t>Comercialización</t>
  </si>
  <si>
    <t>6</t>
  </si>
  <si>
    <t>Comercialización de anuncios publicitarios de empresas locales, estatales y  nacionales.</t>
  </si>
  <si>
    <t>pesos</t>
  </si>
  <si>
    <t>Administracion</t>
  </si>
  <si>
    <t>7</t>
  </si>
  <si>
    <t>Contratación con diferentes dependencias de Gobierno del Estado para transmisión de Televisión educativa y difusión.</t>
  </si>
  <si>
    <t>8</t>
  </si>
  <si>
    <t>Atención conceptualizada, diseño, producción y seguimiento en la elaboración de versiones de producciones comerciales, requeridas por los clientes, así como diseñar estrategias de producción que permitan ofrecer nuevos productos.</t>
  </si>
  <si>
    <t>Versiones</t>
  </si>
  <si>
    <t>Administraciòn</t>
  </si>
  <si>
    <t>9</t>
  </si>
  <si>
    <t>Realizar el registro oportuno y correcto de las operaciones de las diferentes áreas de la empresa, presentando mensualmente Estados Financieros confiables que permitan la toma de decisiones en forma adecuada.</t>
  </si>
  <si>
    <t xml:space="preserve">M.A. DANIEL HIDALGO HURTADO </t>
  </si>
  <si>
    <t>DIRECTOR GENERAL</t>
  </si>
  <si>
    <t>C.P. TERESA ROMANA GOMEZ MORALES</t>
  </si>
  <si>
    <t>CONTADOR GENERAL</t>
  </si>
  <si>
    <t>ANEXO C</t>
  </si>
  <si>
    <t>SISTEMA ESTATAL DE EVALUACION</t>
  </si>
  <si>
    <t>COD</t>
  </si>
  <si>
    <t>PARTIDA</t>
  </si>
  <si>
    <t>ORIGINAL</t>
  </si>
  <si>
    <t>VARIACIÓN</t>
  </si>
  <si>
    <t>JUSTIFICACION</t>
  </si>
  <si>
    <t>La presente adecuación presupuestal se realizo para obtener disponibilida en la partida 27101 Vestuarios y Uniformes así como también de la 25301 Medicinas y Productos Farmaceuticos las cuales presentaron insuficiencia presupuestal en el período.</t>
  </si>
  <si>
    <t>La variación en la presente se deriva del registro de reembolso de gastos del Area de Direccion</t>
  </si>
  <si>
    <t>La variación en la presente se deriva por la adquisición de Ropa para los Conductores de Programa El Mejor Dia</t>
  </si>
  <si>
    <t>Refacciones y accesorios menores de equipo de transporte</t>
  </si>
  <si>
    <t>Servicio de Telecomunicaciones y satélite</t>
  </si>
  <si>
    <t>La variación en la presente se deriva por el registro de facturas por el servicio de transmisión de señal vía satélite durante el trimestre presente.</t>
  </si>
  <si>
    <t>Servicio de acceso a internet, redes y procesamiento</t>
  </si>
  <si>
    <t>La presente adecuación presupuestal se realizo para obtener disponibilida en la partida 31601 Servicio de Telecomunicaciones y Satelite, la cual presento insuficiencia en el período.</t>
  </si>
  <si>
    <t>Servicios legales, de contabilidad, auditorias y relacionados</t>
  </si>
  <si>
    <t>La presente adecuación presupuestal se realizo para obtener disponibilida en la partida 31601 Servicio de Telecomunicaciones y Satelite y 35801 Servicios de limpieza, las cuales presentaron insuficiencia en el período.</t>
  </si>
  <si>
    <t>Servicios de Capacitación</t>
  </si>
  <si>
    <t>La variación a la presente se deriva del pago de Capacitación en actualizaciones de Sistemas Administrativos utilizados, así como tambíen en la instrucción de SACG.NET , así como de enseñanza en cuestiones administrativas al área de Dirección.</t>
  </si>
  <si>
    <t>La presente adecuación presupuestal se realizo para obtener disponibilida en la partida 34701 Fletes y Maniobras, la cual presento insuficiencia en el período.</t>
  </si>
  <si>
    <t>La variación en la presente se deriva del registro de reembolso de gastos del Area de Direccion por envío de documentación por vía terrestre.</t>
  </si>
  <si>
    <t>La presente adecuación presupuestal se realizo para obtener disponibilida en la partida 33401 Servicios de Capacitación, la cual presento insuficiencia en el período.</t>
  </si>
  <si>
    <t>Mantenimiento y Conservación de Inmuebles</t>
  </si>
  <si>
    <t>Mantenimiento y Conservación de Mobiliario y Equipo</t>
  </si>
  <si>
    <t>Servicios de Limpieza y manejo desechos</t>
  </si>
  <si>
    <t>La variación a la presente se deriva del registro de ajuste a contrato del ejercicio por el  servicio de limpieza llevado a cabo con Gestión y Desarrollos El Recodo, S.A. de C.V.</t>
  </si>
  <si>
    <t>Difusion por radio, television y otros medios de medios de mensajes</t>
  </si>
  <si>
    <t>La variación a la presente se deriva del pago de servicios informativos especiales para el Area de Noticias.</t>
  </si>
  <si>
    <t>Servicios de creatividad, preproduccion y producción</t>
  </si>
  <si>
    <t>La presente adecuación presupuestal se realizo para obtener disponibilida en la partida 36201 Difusión por radio, televisión y otros medios y 33401 Servicios de Capacitación, la cual presento insuficiencia en el período.</t>
  </si>
  <si>
    <t>NOTA:</t>
  </si>
  <si>
    <t>M.A. DANIEL HIDALGO HURTADO</t>
  </si>
  <si>
    <t>Al 30 de Septiembre de 2019</t>
  </si>
  <si>
    <t>Del 01 de Enero al 30 de Septiembre de 2019</t>
  </si>
  <si>
    <t>Tercer Trimestre 2019</t>
  </si>
  <si>
    <t>ANALISIS DE VARIACIONES PROGRAMATICO-PRESUPUESTAL 30 DE SEPTIEMBRE DE  2019</t>
  </si>
  <si>
    <t>Existe jucio pendiente de determinar fallo representando una contingencia aproximada de  $ 173,162.06</t>
  </si>
  <si>
    <t>MODIFICADO AL TERCER TRIMESTRE DE 2019</t>
  </si>
  <si>
    <t xml:space="preserve">La variación a las presentes partidas presupuestales se deriva por otorgar suficiencia a partidas que durante el trimestre presentaron insuficiencia, como son el pago de Ayuda para Despensa Electrónica, el registro de Provisiones para el pago de Aguinaldo, de Seguridad Social al personal (I.M.S.S.), Ayuda a Madres Trabajadoras Sindicalizadas y de Servicios médicos a trabajadores por SIAM. No afectando la estructura programática del ejercicio 2019. </t>
  </si>
  <si>
    <t>La presente adecuación presupuestal se realizo para obtener disponibilidad en la partida 29601, la cual presento insuficiencia en el período.</t>
  </si>
  <si>
    <t>Productos alimenticios para el personal en las instalaciones</t>
  </si>
  <si>
    <t>La presente adecuación presupuestal se realizo para obtener disponibilidad en la partida 29801 Materiales Complementarios de areas específicas, la cual presento insuficiencia en el período.</t>
  </si>
  <si>
    <t>La presente adecuación presupuestal se realizo para obtener disponibilidad en la partida 24601, la cual presento insuficiencia en el período al realizar el registro de un reembolso del Area Tecnica.</t>
  </si>
  <si>
    <t>Refacciones y accesorios menores de equipo de computo</t>
  </si>
  <si>
    <t>La variación en la presente se deriva por la reparación de cerraduras a del Area de Administración.</t>
  </si>
  <si>
    <t>La variación a la presente se deriva para el registro de gastos de Viaje del Area Tecnica.</t>
  </si>
  <si>
    <t>La variación a la presente se deriva para el registro del Agua Potable utilizado en Televisora, así como también del servicio de agua purificada para todo el personal.</t>
  </si>
  <si>
    <t>La variación a la presente se deriva para el registro en la 33101 de Servicos  de peritajes en el Tribunal de Justicia del Area Tecnica.</t>
  </si>
  <si>
    <t>La variación a la presente se deriva para el registro del servicio de radiocomunicaciones utilizados por personal especifico de Televisora.</t>
  </si>
  <si>
    <t>La variación a la presente se deriva para el registro del arrendamiento de cerro donde se ubica antena necesaria para la transmisión de señal televisora.</t>
  </si>
  <si>
    <t>La variación a la presente se deriva para el registro del arrendamiento de automóvil requerido por el área de Dirección.</t>
  </si>
  <si>
    <t>La variación a la presente se deriva del pago de actualizaciones de todos los Sistemas Administrativos utilizados.</t>
  </si>
  <si>
    <t>La variación en la presente se deriva del registro de la parte amortizada de primas de seguros pagadas.</t>
  </si>
  <si>
    <t>La presente adecuación presupuestal se realizo para obtener disponibilida en la partida 35501 Mantenimiento y conservación de equipo de transporte, 39501 Penas, multas, accesorios y actualizaciones la cual presento insuficiencia en el período.</t>
  </si>
  <si>
    <t>La presente adecuación presupuestal se realizo para obtener disponibilida en la partida 33401 Servicios de Capacitación, 31701, 34501 y 35501 las cuales presentaron insuficiencia en el período.</t>
  </si>
  <si>
    <t>La variación a la presente se deriva del registro en 32201, 33101 de partidas necesarias en las mismas, así como también de la adquisición de activo Antena de Transmisión de televisión.</t>
  </si>
  <si>
    <t>Mantenimiento y conservacion de equipo de transporte</t>
  </si>
  <si>
    <t>La variación a la presente se deriva del registro de servicio de mantenimiento a la flotilla  vehicular de Televisora para su óptimo servicio.</t>
  </si>
  <si>
    <t>Servicios de creacion y difusion de contenido exclusivamente a traves de internet</t>
  </si>
  <si>
    <t>La presente adecuación presupuestal se realizo para obtener disponibilida en la partida 33101 Servicios Legales, de Contalilidad, auditorías y relacionados la cual presento insuficiencia en el período.</t>
  </si>
  <si>
    <t>La variación a la presente se deriva del pago de servicios por eventos especiales para todas las Areas.</t>
  </si>
  <si>
    <t>La presente adecuación presupuestal se realizo para obtener disponibilida en la partida 31601 Servicios de Telecomunicaciones y satélites y 35501 Mantenimiento de equipo de Transporte, las cuales presentaron insuficiencia.</t>
  </si>
  <si>
    <t>La presente adecuación presupuestal se realizo para la adquisición de equipo de computo del Area de Administracion así como también para dar suficiencia a la 33101 y  37501, las cuales presentaron insuficiencia.</t>
  </si>
  <si>
    <t>La variación a la presente se deriva del registro de Convenio realizado con IMSS para el pago de RCV de Segundo y Tercer Bimestre de 2019 así como tambíen de pago extemporáneo del primero.</t>
  </si>
  <si>
    <t>Atendiendo a las necesidades de la empresa para brindar mejor servicio e imagen hacia los clientes, se realizaron adquisiciones de equipos complemento para necesarios para el desarrollo de labores propias de Televisora</t>
  </si>
  <si>
    <t>Se informa acerca de las variaciones presupuestales realizadas con corte al Tercer Trimestre de 2019, estas variaciones no provocaron impacto en la estructura programática de la Televisora, se aclara que las adecuaciones presupuestales realizadas, están plasmadas en la asignación modificada, aclarando que se debió a necesidades de la empresa no programadas originalmente, las cuales serán autorizadas por el Consejo de Administración de Televisora de Hermosillo, S.A. de C.V., y que la situación económica derivado de las ventas y de las medidas implementadas para el uso eficiente de los recursos públicos permitieron que se ejecutaran.</t>
  </si>
  <si>
    <t>ANEXO A</t>
  </si>
  <si>
    <t xml:space="preserve">                                                                                                       TELEVISORA DE HERMOSILLO, S.A. DE C.V.</t>
  </si>
  <si>
    <t>Al 31 de Diciembre de 2018 y al 30 de Septiembre de 2019 (b)</t>
  </si>
  <si>
    <t>Aplicación de programas de mantenimiento preventivo y servicio técnico correctivo a la Estación Transmisora de Canal 6 en Cerro La Cementera, así como a la Estación terrena Satelital, para mantener la continuidad de la señal, tanto al aire como en satélite las 24 horas los 365 dias del año cumpliendo con los estandares de calidad y normatividad.</t>
  </si>
  <si>
    <t>10</t>
  </si>
  <si>
    <t>NOTA: EN ESTE TERCER TRIMESTRE LAS METAS 2, 3 y 9 DEL DEPARTAMENTO DE OPERACIONES, LA GERENCIA AUTORIZÒ UNA MODIFICACION METAS 2 Y 3 (SIC): DEBIDO A QUE AL INCREMENTARSE LOS PROGRAMAS DE PROUCCIÒN INTERNA DISMINUYE EL ESPACIO PARA PROGRAMAS DE PRODUCCIÒN EXTERNA. META 9 (SIC) DEBIDO A QUE MUCHOS COMERCIALES SE REALIZARON A MANERA DE COMENTARIO, PRESENCIA DE MARCA Y ENTREVISTAS DIRECTAS EN LOS DIFERENTES PROGRAMAS. EN LA META 8 SE MODIFICO EN BASE A LOS CONTRATOS QUE HAN SIDO FIRMADOS.</t>
  </si>
  <si>
    <t xml:space="preserve">C.P. TERESA ROMANA GOMEZ MORALES </t>
  </si>
</sst>
</file>

<file path=xl/styles.xml><?xml version="1.0" encoding="utf-8"?>
<styleSheet xmlns="http://schemas.openxmlformats.org/spreadsheetml/2006/main">
  <numFmts count="10">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_-* #,##0.0000_-;\-* #,##0.0000_-;_-* &quot;-&quot;??_-;_-@_-"/>
    <numFmt numFmtId="166" formatCode="_-* #,##0_-;\-* #,##0_-;_-* &quot;-&quot;??_-;_-@_-"/>
    <numFmt numFmtId="167" formatCode="#,##0_ ;[Red]\-#,##0\ "/>
    <numFmt numFmtId="168" formatCode="#,##0.00_ ;[Red]\-#,##0.00\ "/>
    <numFmt numFmtId="169" formatCode="0_ ;\-0\ "/>
    <numFmt numFmtId="170" formatCode="00000"/>
  </numFmts>
  <fonts count="107">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u/>
      <sz val="11"/>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b/>
      <sz val="11"/>
      <color theme="0"/>
      <name val="Arial Narrow"/>
      <family val="2"/>
    </font>
    <font>
      <b/>
      <sz val="16"/>
      <color theme="0"/>
      <name val="Arial Narrow"/>
      <family val="2"/>
    </font>
    <font>
      <b/>
      <sz val="14"/>
      <color theme="0"/>
      <name val="Arial Narrow"/>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8"/>
      <color theme="1"/>
      <name val="Arial"/>
      <family val="2"/>
    </font>
    <font>
      <b/>
      <sz val="7"/>
      <color theme="1"/>
      <name val="Arial"/>
      <family val="2"/>
    </font>
    <font>
      <b/>
      <sz val="11"/>
      <name val="Arial"/>
      <family val="2"/>
    </font>
    <font>
      <sz val="10"/>
      <color theme="1"/>
      <name val="Calibri"/>
      <family val="2"/>
      <scheme val="minor"/>
    </font>
    <font>
      <b/>
      <sz val="12"/>
      <color theme="0"/>
      <name val="Arial"/>
      <family val="2"/>
    </font>
    <font>
      <b/>
      <sz val="12"/>
      <color theme="1"/>
      <name val="Arial"/>
      <family val="2"/>
    </font>
    <font>
      <b/>
      <sz val="12"/>
      <color theme="0"/>
      <name val="Calibri"/>
      <family val="2"/>
      <scheme val="minor"/>
    </font>
    <font>
      <sz val="9"/>
      <color theme="1"/>
      <name val="Calibri"/>
      <family val="2"/>
      <scheme val="minor"/>
    </font>
    <font>
      <sz val="9"/>
      <name val="Calibri"/>
      <family val="2"/>
      <scheme val="minor"/>
    </font>
    <font>
      <vertAlign val="superscript"/>
      <sz val="10"/>
      <color theme="1"/>
      <name val="Arial Narrow"/>
      <family val="2"/>
    </font>
    <font>
      <b/>
      <sz val="10"/>
      <color theme="0" tint="-0.34998626667073579"/>
      <name val="Arial Narrow"/>
      <family val="2"/>
    </font>
    <font>
      <sz val="9"/>
      <color theme="0" tint="-0.34998626667073579"/>
      <name val="Arial Narrow"/>
      <family val="2"/>
    </font>
    <font>
      <b/>
      <vertAlign val="superscript"/>
      <sz val="9"/>
      <color theme="0" tint="-0.34998626667073579"/>
      <name val="Arial Narrow"/>
      <family val="2"/>
    </font>
    <font>
      <b/>
      <sz val="9"/>
      <color theme="0" tint="-0.34998626667073579"/>
      <name val="Arial Narrow"/>
      <family val="2"/>
    </font>
    <font>
      <sz val="11"/>
      <color theme="0" tint="-0.34998626667073579"/>
      <name val="Arial Narrow"/>
      <family val="2"/>
    </font>
    <font>
      <vertAlign val="superscript"/>
      <sz val="9"/>
      <color theme="0" tint="-0.34998626667073579"/>
      <name val="Arial Narrow"/>
      <family val="2"/>
    </font>
    <font>
      <b/>
      <sz val="11"/>
      <color theme="1"/>
      <name val="Arial"/>
      <family val="2"/>
    </font>
    <font>
      <b/>
      <sz val="8"/>
      <color theme="1"/>
      <name val="Calibri"/>
      <family val="2"/>
      <scheme val="minor"/>
    </font>
    <font>
      <b/>
      <sz val="14"/>
      <color rgb="FFFF0000"/>
      <name val="Arial Narrow"/>
      <family val="2"/>
    </font>
    <font>
      <sz val="11"/>
      <color rgb="FF000000"/>
      <name val="Calibri"/>
      <family val="2"/>
    </font>
    <font>
      <sz val="10"/>
      <color indexed="8"/>
      <name val="Arial Narrow"/>
      <family val="2"/>
    </font>
    <font>
      <b/>
      <sz val="18"/>
      <name val="Arial"/>
      <family val="2"/>
    </font>
    <font>
      <sz val="18"/>
      <name val="Arial"/>
      <family val="2"/>
    </font>
    <font>
      <sz val="11"/>
      <name val="Arial"/>
      <family val="2"/>
    </font>
    <font>
      <b/>
      <sz val="16"/>
      <name val="Arial"/>
      <family val="2"/>
    </font>
    <font>
      <b/>
      <sz val="14"/>
      <name val="Arial"/>
      <family val="2"/>
    </font>
    <font>
      <sz val="14"/>
      <name val="Arial"/>
      <family val="2"/>
    </font>
    <font>
      <sz val="14"/>
      <color indexed="8"/>
      <name val="Arial"/>
      <family val="2"/>
    </font>
    <font>
      <b/>
      <sz val="8"/>
      <color rgb="FF000000"/>
      <name val="Calibri"/>
      <family val="2"/>
    </font>
    <font>
      <sz val="10"/>
      <color indexed="8"/>
      <name val="Calibri"/>
      <family val="2"/>
      <scheme val="minor"/>
    </font>
    <font>
      <sz val="9"/>
      <color indexed="8"/>
      <name val="MS Sans Serif"/>
    </font>
    <font>
      <sz val="12"/>
      <color rgb="FF000000"/>
      <name val="Calibri"/>
      <family val="2"/>
      <scheme val="minor"/>
    </font>
    <font>
      <b/>
      <sz val="14"/>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rgb="FFBFBFBF"/>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thin">
        <color indexed="64"/>
      </left>
      <right/>
      <top style="thin">
        <color indexed="64"/>
      </top>
      <bottom style="thin">
        <color indexed="64"/>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tint="-4.9989318521683403E-2"/>
      </right>
      <top style="thin">
        <color indexed="64"/>
      </top>
      <bottom style="thin">
        <color theme="0" tint="-4.9989318521683403E-2"/>
      </bottom>
      <diagonal/>
    </border>
    <border>
      <left style="thin">
        <color theme="0" tint="-4.9989318521683403E-2"/>
      </left>
      <right/>
      <top style="thin">
        <color indexed="64"/>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tint="-4.9989318521683403E-2"/>
      </left>
      <right/>
      <top/>
      <bottom style="thin">
        <color theme="0" tint="-4.9989318521683403E-2"/>
      </bottom>
      <diagonal/>
    </border>
    <border>
      <left/>
      <right style="thin">
        <color theme="0"/>
      </right>
      <top style="thin">
        <color theme="0"/>
      </top>
      <bottom/>
      <diagonal/>
    </border>
    <border>
      <left style="thin">
        <color theme="0"/>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right>
      <top/>
      <bottom/>
      <diagonal/>
    </border>
    <border>
      <left style="thin">
        <color theme="0" tint="-4.9989318521683403E-2"/>
      </left>
      <right/>
      <top/>
      <bottom/>
      <diagonal/>
    </border>
    <border>
      <left style="thin">
        <color theme="0" tint="-4.9989318521683403E-2"/>
      </left>
      <right style="thin">
        <color theme="0" tint="-4.9989318521683403E-2"/>
      </right>
      <top/>
      <bottom style="thin">
        <color theme="0" tint="-4.9989318521683403E-2"/>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style="thin">
        <color theme="0"/>
      </left>
      <right style="thin">
        <color theme="0" tint="-4.9989318521683403E-2"/>
      </right>
      <top style="thin">
        <color theme="0" tint="-4.9989318521683403E-2"/>
      </top>
      <bottom/>
      <diagonal/>
    </border>
    <border>
      <left style="thin">
        <color theme="0"/>
      </left>
      <right/>
      <top style="thin">
        <color theme="0" tint="-4.9989318521683403E-2"/>
      </top>
      <bottom/>
      <diagonal/>
    </border>
    <border>
      <left/>
      <right style="thin">
        <color theme="0" tint="-4.9989318521683403E-2"/>
      </right>
      <top style="thin">
        <color theme="0" tint="-4.9989318521683403E-2"/>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64"/>
      </top>
      <bottom style="thin">
        <color auto="1"/>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8"/>
      </left>
      <right/>
      <top style="thin">
        <color indexed="8"/>
      </top>
      <bottom style="double">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right/>
      <top style="thin">
        <color auto="1"/>
      </top>
      <bottom style="thin">
        <color indexed="8"/>
      </bottom>
      <diagonal/>
    </border>
    <border>
      <left style="thin">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ck">
        <color indexed="8"/>
      </left>
      <right/>
      <top/>
      <bottom style="double">
        <color indexed="8"/>
      </bottom>
      <diagonal/>
    </border>
    <border>
      <left style="thin">
        <color indexed="8"/>
      </left>
      <right style="thick">
        <color indexed="8"/>
      </right>
      <top/>
      <bottom style="double">
        <color indexed="8"/>
      </bottom>
      <diagonal/>
    </border>
    <border>
      <left/>
      <right style="thin">
        <color indexed="8"/>
      </right>
      <top style="thin">
        <color indexed="8"/>
      </top>
      <bottom style="double">
        <color indexed="8"/>
      </bottom>
      <diagonal/>
    </border>
    <border>
      <left style="thin">
        <color indexed="8"/>
      </left>
      <right/>
      <top/>
      <bottom style="double">
        <color indexed="8"/>
      </bottom>
      <diagonal/>
    </border>
    <border>
      <left/>
      <right style="medium">
        <color auto="1"/>
      </right>
      <top style="thin">
        <color indexed="8"/>
      </top>
      <bottom style="double">
        <color indexed="8"/>
      </bottom>
      <diagonal/>
    </border>
    <border>
      <left/>
      <right style="thin">
        <color auto="1"/>
      </right>
      <top/>
      <bottom style="double">
        <color auto="1"/>
      </bottom>
      <diagonal/>
    </border>
    <border>
      <left style="thin">
        <color indexed="64"/>
      </left>
      <right style="thin">
        <color indexed="8"/>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ck">
        <color indexed="8"/>
      </left>
      <right/>
      <top/>
      <bottom style="thin">
        <color indexed="64"/>
      </bottom>
      <diagonal/>
    </border>
    <border>
      <left style="thin">
        <color indexed="8"/>
      </left>
      <right style="thick">
        <color indexed="8"/>
      </right>
      <top style="double">
        <color indexed="8"/>
      </top>
      <bottom style="thin">
        <color indexed="64"/>
      </bottom>
      <diagonal/>
    </border>
    <border>
      <left/>
      <right style="thin">
        <color auto="1"/>
      </right>
      <top style="double">
        <color indexed="8"/>
      </top>
      <bottom style="thin">
        <color indexed="64"/>
      </bottom>
      <diagonal/>
    </border>
    <border>
      <left style="thin">
        <color auto="1"/>
      </left>
      <right/>
      <top style="double">
        <color indexed="8"/>
      </top>
      <bottom style="thin">
        <color indexed="64"/>
      </bottom>
      <diagonal/>
    </border>
    <border>
      <left style="thin">
        <color indexed="8"/>
      </left>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ck">
        <color indexed="8"/>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ck">
        <color indexed="8"/>
      </left>
      <right style="thin">
        <color indexed="8"/>
      </right>
      <top style="thin">
        <color indexed="64"/>
      </top>
      <bottom style="thin">
        <color indexed="64"/>
      </bottom>
      <diagonal/>
    </border>
    <border>
      <left style="thick">
        <color indexed="8"/>
      </left>
      <right style="thin">
        <color auto="1"/>
      </right>
      <top style="thin">
        <color indexed="64"/>
      </top>
      <bottom style="thin">
        <color indexed="64"/>
      </bottom>
      <diagonal/>
    </border>
    <border>
      <left style="thin">
        <color auto="1"/>
      </left>
      <right style="thick">
        <color indexed="8"/>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ck">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9" fillId="0" borderId="0"/>
    <xf numFmtId="44" fontId="8" fillId="0" borderId="0" applyFont="0" applyFill="0" applyBorder="0" applyAlignment="0" applyProtection="0"/>
    <xf numFmtId="43" fontId="4" fillId="0" borderId="0" applyFont="0" applyFill="0" applyBorder="0" applyAlignment="0" applyProtection="0"/>
    <xf numFmtId="0" fontId="13" fillId="5"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93" fillId="0" borderId="0" applyNumberFormat="0" applyBorder="0" applyAlignment="0"/>
  </cellStyleXfs>
  <cellXfs count="1628">
    <xf numFmtId="0" fontId="0" fillId="0" borderId="0" xfId="0"/>
    <xf numFmtId="0" fontId="1" fillId="0" borderId="8" xfId="0" applyFont="1" applyBorder="1"/>
    <xf numFmtId="0" fontId="1" fillId="0" borderId="9" xfId="0" applyFont="1" applyBorder="1"/>
    <xf numFmtId="0" fontId="5" fillId="0" borderId="0" xfId="0" applyFont="1"/>
    <xf numFmtId="0" fontId="6" fillId="0" borderId="0" xfId="0" applyFont="1" applyFill="1" applyBorder="1" applyAlignment="1">
      <alignment horizontal="right" vertical="top"/>
    </xf>
    <xf numFmtId="0" fontId="11"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33" fillId="0" borderId="5" xfId="0" applyFont="1" applyBorder="1" applyAlignment="1">
      <alignment horizontal="center" vertical="center"/>
    </xf>
    <xf numFmtId="0" fontId="33" fillId="0" borderId="17" xfId="0" applyFont="1" applyBorder="1" applyAlignment="1">
      <alignment horizontal="center" vertical="center"/>
    </xf>
    <xf numFmtId="0" fontId="33" fillId="0" borderId="6" xfId="0" applyFont="1" applyBorder="1" applyAlignment="1">
      <alignment horizontal="center" vertical="center"/>
    </xf>
    <xf numFmtId="0" fontId="32" fillId="0" borderId="0" xfId="0" applyFont="1" applyAlignment="1"/>
    <xf numFmtId="0" fontId="35" fillId="0" borderId="16" xfId="0" applyFont="1" applyBorder="1" applyAlignment="1">
      <alignment horizontal="center" vertical="center"/>
    </xf>
    <xf numFmtId="0" fontId="35" fillId="0" borderId="18" xfId="0" applyFont="1" applyBorder="1" applyAlignment="1">
      <alignment horizontal="center" vertical="center"/>
    </xf>
    <xf numFmtId="0" fontId="37" fillId="0" borderId="0" xfId="0" applyFont="1" applyAlignment="1">
      <alignment horizontal="center"/>
    </xf>
    <xf numFmtId="0" fontId="5" fillId="2" borderId="0" xfId="0" applyFont="1" applyFill="1"/>
    <xf numFmtId="0" fontId="28" fillId="2" borderId="0" xfId="0" applyFont="1" applyFill="1"/>
    <xf numFmtId="0" fontId="33" fillId="0" borderId="14" xfId="0" applyFont="1" applyFill="1" applyBorder="1" applyAlignment="1">
      <alignment horizontal="center" vertical="center"/>
    </xf>
    <xf numFmtId="0" fontId="5" fillId="0" borderId="0" xfId="0" applyFont="1" applyFill="1"/>
    <xf numFmtId="0" fontId="6" fillId="0" borderId="0" xfId="0" applyFont="1" applyFill="1" applyBorder="1" applyAlignment="1">
      <alignment horizontal="left" vertical="top"/>
    </xf>
    <xf numFmtId="43" fontId="15" fillId="2" borderId="0" xfId="0" applyNumberFormat="1" applyFont="1" applyFill="1" applyBorder="1" applyAlignment="1" applyProtection="1">
      <alignment wrapText="1"/>
    </xf>
    <xf numFmtId="0" fontId="6" fillId="0" borderId="0" xfId="0" applyFont="1" applyFill="1" applyBorder="1" applyAlignment="1" applyProtection="1">
      <alignment vertical="top"/>
      <protection locked="0"/>
    </xf>
    <xf numFmtId="0" fontId="5" fillId="0" borderId="0" xfId="0" applyFont="1" applyFill="1" applyProtection="1">
      <protection locked="0"/>
    </xf>
    <xf numFmtId="0" fontId="6"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7" fillId="0" borderId="5"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7" fillId="0" borderId="0"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6"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7" fillId="0" borderId="0" xfId="0" applyNumberFormat="1" applyFont="1" applyFill="1" applyBorder="1" applyAlignment="1" applyProtection="1">
      <alignment wrapText="1"/>
      <protection locked="0"/>
    </xf>
    <xf numFmtId="0" fontId="18" fillId="0" borderId="0" xfId="0" applyFont="1" applyFill="1" applyBorder="1" applyAlignment="1" applyProtection="1">
      <alignment wrapText="1"/>
      <protection locked="0"/>
    </xf>
    <xf numFmtId="43" fontId="17" fillId="0" borderId="6" xfId="0" applyNumberFormat="1" applyFont="1" applyFill="1" applyBorder="1" applyAlignment="1" applyProtection="1">
      <alignment wrapText="1"/>
      <protection locked="0"/>
    </xf>
    <xf numFmtId="43" fontId="15" fillId="0" borderId="0" xfId="0" applyNumberFormat="1" applyFont="1" applyFill="1" applyBorder="1" applyAlignment="1" applyProtection="1">
      <alignment wrapText="1"/>
      <protection locked="0"/>
    </xf>
    <xf numFmtId="43" fontId="15"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8"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6"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6"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5"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5" fillId="2" borderId="0" xfId="0" applyNumberFormat="1" applyFont="1" applyFill="1" applyBorder="1" applyAlignment="1" applyProtection="1"/>
    <xf numFmtId="43" fontId="15" fillId="2" borderId="6" xfId="0" applyNumberFormat="1" applyFont="1" applyFill="1" applyBorder="1" applyAlignment="1" applyProtection="1"/>
    <xf numFmtId="0" fontId="6" fillId="0" borderId="38"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top"/>
      <protection locked="0"/>
    </xf>
    <xf numFmtId="0" fontId="5" fillId="2" borderId="0" xfId="0" applyFont="1" applyFill="1" applyProtection="1">
      <protection locked="0"/>
    </xf>
    <xf numFmtId="0" fontId="6" fillId="0" borderId="0" xfId="0" applyFont="1" applyFill="1" applyProtection="1">
      <protection locked="0"/>
    </xf>
    <xf numFmtId="0" fontId="7" fillId="2" borderId="5" xfId="0" applyFont="1" applyFill="1" applyBorder="1" applyAlignment="1" applyProtection="1">
      <alignment wrapText="1"/>
      <protection locked="0"/>
    </xf>
    <xf numFmtId="0" fontId="7" fillId="2" borderId="0" xfId="0" applyFont="1" applyFill="1" applyBorder="1" applyAlignment="1" applyProtection="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5" fillId="0" borderId="0" xfId="0" applyFont="1" applyProtection="1">
      <protection locked="0"/>
    </xf>
    <xf numFmtId="0" fontId="20"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1" fillId="2" borderId="5" xfId="0" applyFont="1" applyFill="1" applyBorder="1" applyAlignment="1" applyProtection="1">
      <alignment horizontal="left" vertical="top"/>
      <protection locked="0"/>
    </xf>
    <xf numFmtId="0" fontId="21" fillId="2" borderId="0" xfId="0" applyFont="1" applyFill="1" applyBorder="1" applyAlignment="1" applyProtection="1">
      <alignment horizontal="left" vertical="top"/>
      <protection locked="0"/>
    </xf>
    <xf numFmtId="0" fontId="16"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7" fillId="2" borderId="5" xfId="0" applyFont="1" applyFill="1" applyBorder="1" applyAlignment="1" applyProtection="1">
      <alignment horizontal="left" vertical="top"/>
      <protection locked="0"/>
    </xf>
    <xf numFmtId="0" fontId="7" fillId="2" borderId="0" xfId="0" applyFont="1" applyFill="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 xfId="0" applyFont="1" applyBorder="1" applyAlignment="1" applyProtection="1">
      <alignment horizontal="left" vertical="top"/>
      <protection locked="0"/>
    </xf>
    <xf numFmtId="0" fontId="16" fillId="0" borderId="8" xfId="0" applyFont="1" applyBorder="1" applyAlignment="1" applyProtection="1">
      <alignment horizontal="left" vertical="top"/>
      <protection locked="0"/>
    </xf>
    <xf numFmtId="0" fontId="6" fillId="0" borderId="41" xfId="0" applyFont="1" applyFill="1" applyBorder="1" applyAlignment="1" applyProtection="1">
      <alignment horizontal="center" vertical="center" wrapText="1"/>
      <protection locked="0"/>
    </xf>
    <xf numFmtId="0" fontId="22" fillId="0" borderId="0" xfId="0" applyFont="1" applyProtection="1">
      <protection locked="0"/>
    </xf>
    <xf numFmtId="0" fontId="5" fillId="0" borderId="0" xfId="0" applyFont="1" applyAlignment="1" applyProtection="1">
      <alignment vertical="center"/>
      <protection locked="0"/>
    </xf>
    <xf numFmtId="0" fontId="5" fillId="0" borderId="0" xfId="0" applyFont="1" applyAlignment="1" applyProtection="1">
      <protection locked="0"/>
    </xf>
    <xf numFmtId="0" fontId="22" fillId="0" borderId="0" xfId="0" applyFont="1" applyAlignment="1" applyProtection="1">
      <protection locked="0"/>
    </xf>
    <xf numFmtId="0" fontId="21" fillId="3" borderId="42" xfId="0" applyFont="1" applyFill="1" applyBorder="1" applyAlignment="1" applyProtection="1">
      <alignment horizontal="justify" vertical="center"/>
      <protection locked="0"/>
    </xf>
    <xf numFmtId="0" fontId="27" fillId="3" borderId="41" xfId="0" applyFont="1" applyFill="1" applyBorder="1" applyAlignment="1" applyProtection="1">
      <alignment horizontal="center" vertical="center"/>
      <protection locked="0"/>
    </xf>
    <xf numFmtId="0" fontId="27" fillId="3" borderId="43" xfId="0" applyFont="1" applyFill="1" applyBorder="1" applyAlignment="1" applyProtection="1">
      <alignment horizontal="center" vertical="center"/>
      <protection locked="0"/>
    </xf>
    <xf numFmtId="0" fontId="12" fillId="0" borderId="6" xfId="0" applyFont="1" applyFill="1" applyBorder="1" applyProtection="1">
      <protection locked="0"/>
    </xf>
    <xf numFmtId="0" fontId="12" fillId="0" borderId="0" xfId="0" applyFont="1" applyFill="1" applyProtection="1">
      <protection locked="0"/>
    </xf>
    <xf numFmtId="0" fontId="12" fillId="0" borderId="5" xfId="0" applyFont="1" applyFill="1" applyBorder="1" applyAlignment="1" applyProtection="1">
      <alignment horizontal="justify" vertical="top"/>
      <protection locked="0"/>
    </xf>
    <xf numFmtId="0" fontId="25" fillId="0" borderId="0" xfId="0" applyFont="1" applyFill="1" applyBorder="1" applyAlignment="1" applyProtection="1">
      <alignment vertical="top"/>
      <protection locked="0"/>
    </xf>
    <xf numFmtId="0" fontId="26" fillId="0" borderId="5" xfId="0" applyFont="1" applyFill="1" applyBorder="1" applyAlignment="1" applyProtection="1">
      <alignment horizontal="justify" vertical="top"/>
      <protection locked="0"/>
    </xf>
    <xf numFmtId="0" fontId="26" fillId="0" borderId="0" xfId="0" applyFont="1" applyFill="1" applyProtection="1">
      <protection locked="0"/>
    </xf>
    <xf numFmtId="0" fontId="24" fillId="0" borderId="5" xfId="0" applyFont="1" applyFill="1" applyBorder="1" applyAlignment="1" applyProtection="1">
      <alignment vertical="top"/>
      <protection locked="0"/>
    </xf>
    <xf numFmtId="0" fontId="24" fillId="0" borderId="0" xfId="0" applyFont="1" applyFill="1" applyBorder="1" applyAlignment="1" applyProtection="1">
      <alignment vertical="top"/>
      <protection locked="0"/>
    </xf>
    <xf numFmtId="0" fontId="12" fillId="0" borderId="5"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25" fillId="0" borderId="5" xfId="0" applyFont="1" applyFill="1" applyBorder="1" applyAlignment="1" applyProtection="1">
      <alignment vertical="top"/>
      <protection locked="0"/>
    </xf>
    <xf numFmtId="0" fontId="24" fillId="0" borderId="0" xfId="0" applyFont="1" applyFill="1" applyBorder="1" applyAlignment="1" applyProtection="1">
      <alignment vertical="top" wrapText="1"/>
      <protection locked="0"/>
    </xf>
    <xf numFmtId="0" fontId="23" fillId="0" borderId="5" xfId="0" applyFont="1" applyFill="1" applyBorder="1" applyAlignment="1" applyProtection="1">
      <alignment vertical="top"/>
      <protection locked="0"/>
    </xf>
    <xf numFmtId="0" fontId="23" fillId="0" borderId="0" xfId="0" applyFont="1" applyFill="1" applyBorder="1" applyAlignment="1" applyProtection="1">
      <alignment vertical="top"/>
      <protection locked="0"/>
    </xf>
    <xf numFmtId="0" fontId="24" fillId="0" borderId="8" xfId="0" applyFont="1" applyFill="1" applyBorder="1" applyAlignment="1" applyProtection="1">
      <alignment vertical="top" wrapText="1"/>
      <protection locked="0"/>
    </xf>
    <xf numFmtId="0" fontId="24" fillId="0" borderId="7" xfId="0" applyFont="1" applyFill="1" applyBorder="1" applyAlignment="1" applyProtection="1">
      <alignment vertical="top"/>
      <protection locked="0"/>
    </xf>
    <xf numFmtId="0" fontId="12" fillId="0" borderId="0" xfId="0" applyFont="1" applyFill="1" applyBorder="1" applyAlignment="1" applyProtection="1">
      <alignment horizontal="left" vertical="top" wrapText="1" indent="2"/>
      <protection locked="0"/>
    </xf>
    <xf numFmtId="0" fontId="12" fillId="0" borderId="0" xfId="0" applyFont="1" applyFill="1" applyBorder="1" applyAlignment="1" applyProtection="1">
      <alignment horizontal="left" vertical="top" indent="2"/>
      <protection locked="0"/>
    </xf>
    <xf numFmtId="4" fontId="25" fillId="0" borderId="0" xfId="0" applyNumberFormat="1" applyFont="1" applyFill="1" applyBorder="1" applyAlignment="1" applyProtection="1">
      <alignment vertical="top"/>
    </xf>
    <xf numFmtId="4" fontId="25" fillId="0" borderId="6" xfId="0" applyNumberFormat="1" applyFont="1" applyFill="1" applyBorder="1" applyAlignment="1" applyProtection="1">
      <alignment vertical="top"/>
    </xf>
    <xf numFmtId="4" fontId="12" fillId="0" borderId="0" xfId="0" applyNumberFormat="1" applyFont="1" applyFill="1" applyBorder="1" applyProtection="1">
      <protection locked="0"/>
    </xf>
    <xf numFmtId="4" fontId="12" fillId="0" borderId="6" xfId="0" applyNumberFormat="1" applyFont="1" applyFill="1" applyBorder="1" applyProtection="1">
      <protection locked="0"/>
    </xf>
    <xf numFmtId="4" fontId="24" fillId="0" borderId="0" xfId="0" applyNumberFormat="1" applyFont="1" applyFill="1" applyBorder="1" applyAlignment="1" applyProtection="1">
      <alignment vertical="top"/>
    </xf>
    <xf numFmtId="4" fontId="24" fillId="0" borderId="6" xfId="0" applyNumberFormat="1" applyFont="1" applyFill="1" applyBorder="1" applyAlignment="1" applyProtection="1">
      <alignment vertical="top"/>
    </xf>
    <xf numFmtId="4" fontId="12" fillId="0" borderId="0" xfId="0" applyNumberFormat="1" applyFont="1" applyFill="1" applyBorder="1" applyAlignment="1" applyProtection="1">
      <alignment vertical="top"/>
    </xf>
    <xf numFmtId="4" fontId="12" fillId="0" borderId="6" xfId="0" applyNumberFormat="1" applyFont="1" applyFill="1" applyBorder="1" applyAlignment="1" applyProtection="1">
      <alignment vertical="top"/>
    </xf>
    <xf numFmtId="4" fontId="25" fillId="0" borderId="0" xfId="0" applyNumberFormat="1" applyFont="1" applyFill="1" applyBorder="1" applyAlignment="1" applyProtection="1">
      <alignment vertical="top"/>
      <protection locked="0"/>
    </xf>
    <xf numFmtId="4" fontId="25" fillId="0" borderId="6" xfId="0" applyNumberFormat="1" applyFont="1" applyFill="1" applyBorder="1" applyAlignment="1" applyProtection="1">
      <alignment vertical="top"/>
      <protection locked="0"/>
    </xf>
    <xf numFmtId="4" fontId="12" fillId="0" borderId="0" xfId="0" applyNumberFormat="1" applyFont="1" applyFill="1" applyBorder="1" applyAlignment="1" applyProtection="1">
      <alignment vertical="top"/>
      <protection locked="0"/>
    </xf>
    <xf numFmtId="4" fontId="12" fillId="0" borderId="6" xfId="0" applyNumberFormat="1" applyFont="1" applyFill="1" applyBorder="1" applyAlignment="1" applyProtection="1">
      <alignment vertical="top"/>
      <protection locked="0"/>
    </xf>
    <xf numFmtId="4" fontId="24" fillId="0" borderId="0" xfId="0" applyNumberFormat="1" applyFont="1" applyFill="1" applyBorder="1" applyAlignment="1" applyProtection="1">
      <alignment vertical="top" wrapText="1"/>
    </xf>
    <xf numFmtId="4" fontId="24" fillId="0" borderId="6" xfId="0" applyNumberFormat="1" applyFont="1" applyFill="1" applyBorder="1" applyAlignment="1" applyProtection="1">
      <alignment vertical="top" wrapText="1"/>
    </xf>
    <xf numFmtId="4" fontId="24" fillId="0" borderId="8" xfId="0" applyNumberFormat="1" applyFont="1" applyFill="1" applyBorder="1" applyAlignment="1" applyProtection="1">
      <alignment vertical="top" wrapText="1"/>
    </xf>
    <xf numFmtId="4" fontId="24" fillId="0" borderId="9" xfId="0" applyNumberFormat="1" applyFont="1" applyFill="1" applyBorder="1" applyAlignment="1" applyProtection="1">
      <alignment vertical="top" wrapText="1"/>
    </xf>
    <xf numFmtId="0" fontId="14" fillId="0" borderId="41"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1" fillId="3" borderId="5" xfId="0" applyFont="1" applyFill="1" applyBorder="1" applyAlignment="1" applyProtection="1">
      <alignment horizontal="justify" vertical="center"/>
      <protection locked="0"/>
    </xf>
    <xf numFmtId="0" fontId="16" fillId="3" borderId="5" xfId="0" applyFont="1" applyFill="1" applyBorder="1" applyAlignment="1" applyProtection="1">
      <alignment horizontal="justify" vertical="center"/>
      <protection locked="0"/>
    </xf>
    <xf numFmtId="0" fontId="6" fillId="0" borderId="22" xfId="0" applyFont="1" applyFill="1" applyBorder="1" applyAlignment="1" applyProtection="1">
      <alignment horizontal="center" vertical="center" wrapText="1"/>
      <protection locked="0"/>
    </xf>
    <xf numFmtId="0" fontId="6" fillId="0" borderId="45"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5" fillId="0" borderId="17" xfId="0" applyNumberFormat="1" applyFont="1" applyBorder="1" applyAlignment="1" applyProtection="1">
      <alignment horizontal="right" vertical="top" wrapText="1"/>
      <protection locked="0"/>
    </xf>
    <xf numFmtId="4" fontId="15"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4" fontId="17" fillId="0" borderId="17" xfId="0" applyNumberFormat="1" applyFont="1" applyBorder="1" applyAlignment="1" applyProtection="1">
      <alignment horizontal="right" vertical="top" wrapText="1"/>
      <protection locked="0"/>
    </xf>
    <xf numFmtId="4" fontId="17" fillId="0" borderId="6" xfId="0" applyNumberFormat="1" applyFont="1" applyBorder="1" applyAlignment="1" applyProtection="1">
      <alignment horizontal="right" vertical="top" wrapText="1"/>
      <protection locked="0"/>
    </xf>
    <xf numFmtId="0" fontId="15" fillId="0" borderId="16"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5" fillId="0" borderId="17" xfId="0" applyNumberFormat="1" applyFont="1" applyBorder="1" applyAlignment="1" applyProtection="1">
      <alignment horizontal="right" vertical="top" wrapText="1"/>
    </xf>
    <xf numFmtId="4" fontId="15" fillId="0" borderId="6" xfId="0" applyNumberFormat="1" applyFont="1" applyBorder="1" applyAlignment="1" applyProtection="1">
      <alignment horizontal="right" vertical="top" wrapText="1"/>
    </xf>
    <xf numFmtId="0" fontId="3" fillId="4" borderId="15"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3" fillId="0" borderId="2" xfId="0" applyFont="1" applyBorder="1" applyAlignment="1" applyProtection="1">
      <alignment horizontal="justify" vertical="center" wrapText="1"/>
      <protection locked="0"/>
    </xf>
    <xf numFmtId="0" fontId="10"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3" fillId="0" borderId="0" xfId="0" applyFont="1" applyBorder="1" applyAlignment="1" applyProtection="1">
      <alignment horizontal="justify" vertical="center" wrapText="1"/>
      <protection locked="0"/>
    </xf>
    <xf numFmtId="0" fontId="10" fillId="0" borderId="0" xfId="0" applyFont="1" applyBorder="1" applyAlignment="1" applyProtection="1">
      <alignment vertical="center" wrapText="1"/>
      <protection locked="0"/>
    </xf>
    <xf numFmtId="0" fontId="10" fillId="0" borderId="0" xfId="0" applyFont="1" applyBorder="1" applyAlignment="1" applyProtection="1">
      <alignment horizontal="right" vertical="center" wrapText="1"/>
      <protection locked="0"/>
    </xf>
    <xf numFmtId="49" fontId="3" fillId="0" borderId="13" xfId="0"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3" fillId="0" borderId="2" xfId="0" applyNumberFormat="1" applyFont="1" applyBorder="1" applyAlignment="1" applyProtection="1">
      <alignment horizontal="right" vertical="center" wrapText="1"/>
      <protection locked="0"/>
    </xf>
    <xf numFmtId="4" fontId="10" fillId="0" borderId="3" xfId="0" applyNumberFormat="1" applyFont="1" applyBorder="1" applyAlignment="1" applyProtection="1">
      <alignment horizontal="right" vertical="center" wrapText="1"/>
      <protection locked="0"/>
    </xf>
    <xf numFmtId="0" fontId="10"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41" fillId="0" borderId="0" xfId="0" applyFont="1" applyAlignment="1" applyProtection="1">
      <alignment vertical="center"/>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6" fillId="0" borderId="0" xfId="0" applyFont="1" applyFill="1" applyBorder="1" applyAlignment="1" applyProtection="1">
      <alignment horizontal="left" vertical="top"/>
      <protection locked="0"/>
    </xf>
    <xf numFmtId="0" fontId="6" fillId="4" borderId="2"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6" fillId="4" borderId="8" xfId="0" applyFont="1" applyFill="1" applyBorder="1" applyAlignment="1" applyProtection="1">
      <alignment horizontal="left" vertical="center"/>
      <protection locked="0"/>
    </xf>
    <xf numFmtId="0" fontId="6" fillId="4" borderId="8" xfId="0" applyFont="1" applyFill="1" applyBorder="1" applyAlignment="1" applyProtection="1">
      <alignment horizontal="center" vertical="center" wrapText="1"/>
      <protection locked="0"/>
    </xf>
    <xf numFmtId="0" fontId="16" fillId="3" borderId="7" xfId="0" applyFont="1" applyFill="1" applyBorder="1" applyAlignment="1" applyProtection="1">
      <alignment vertical="center"/>
      <protection locked="0"/>
    </xf>
    <xf numFmtId="4" fontId="16" fillId="3" borderId="9" xfId="0" applyNumberFormat="1"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6" fillId="2" borderId="22" xfId="0" applyFont="1" applyFill="1" applyBorder="1" applyAlignment="1" applyProtection="1">
      <alignment horizontal="center" vertical="center" wrapText="1"/>
      <protection locked="0"/>
    </xf>
    <xf numFmtId="4" fontId="6" fillId="2" borderId="45" xfId="0" applyNumberFormat="1" applyFont="1" applyFill="1" applyBorder="1" applyAlignment="1" applyProtection="1">
      <alignment horizontal="right" vertical="center" wrapText="1"/>
    </xf>
    <xf numFmtId="0" fontId="21" fillId="3" borderId="44" xfId="0" applyFont="1" applyFill="1" applyBorder="1" applyAlignment="1" applyProtection="1">
      <alignment vertical="center"/>
      <protection locked="0"/>
    </xf>
    <xf numFmtId="0" fontId="21" fillId="3" borderId="22" xfId="0" applyFont="1" applyFill="1" applyBorder="1" applyAlignment="1" applyProtection="1">
      <alignment vertical="center"/>
      <protection locked="0"/>
    </xf>
    <xf numFmtId="0" fontId="16" fillId="3" borderId="22" xfId="0" applyFont="1" applyFill="1" applyBorder="1" applyAlignment="1" applyProtection="1">
      <alignment horizontal="justify" vertical="center"/>
      <protection locked="0"/>
    </xf>
    <xf numFmtId="4" fontId="6" fillId="0" borderId="45" xfId="0" applyNumberFormat="1" applyFont="1" applyFill="1" applyBorder="1" applyAlignment="1" applyProtection="1">
      <alignment horizontal="right" vertical="center" wrapText="1"/>
    </xf>
    <xf numFmtId="43" fontId="6" fillId="0" borderId="17" xfId="0" applyNumberFormat="1" applyFont="1" applyFill="1" applyBorder="1" applyAlignment="1" applyProtection="1">
      <alignment horizontal="right" vertical="center" wrapText="1"/>
      <protection locked="0"/>
    </xf>
    <xf numFmtId="43"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right" vertical="center" wrapText="1"/>
      <protection locked="0"/>
    </xf>
    <xf numFmtId="0" fontId="16" fillId="3" borderId="17" xfId="0" applyFont="1" applyFill="1" applyBorder="1" applyAlignment="1" applyProtection="1">
      <alignment horizontal="right" vertical="center"/>
      <protection locked="0"/>
    </xf>
    <xf numFmtId="0" fontId="21" fillId="2" borderId="44" xfId="0"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16" fillId="2" borderId="22" xfId="0" applyFont="1" applyFill="1" applyBorder="1" applyAlignment="1" applyProtection="1">
      <alignment horizontal="justify" vertical="center"/>
      <protection locked="0"/>
    </xf>
    <xf numFmtId="0" fontId="6" fillId="4" borderId="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4" fontId="6" fillId="4" borderId="3" xfId="0" applyNumberFormat="1" applyFont="1" applyFill="1" applyBorder="1" applyAlignment="1" applyProtection="1">
      <alignment horizontal="right" vertical="center" wrapText="1"/>
      <protection locked="0"/>
    </xf>
    <xf numFmtId="4" fontId="6"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6" fillId="0" borderId="2" xfId="0" applyFont="1" applyFill="1" applyBorder="1" applyAlignment="1" applyProtection="1">
      <alignment horizontal="center" vertical="center" wrapText="1"/>
      <protection locked="0"/>
    </xf>
    <xf numFmtId="4" fontId="16" fillId="3" borderId="3" xfId="0" applyNumberFormat="1" applyFont="1" applyFill="1" applyBorder="1" applyAlignment="1" applyProtection="1">
      <alignment horizontal="right" vertical="center"/>
      <protection locked="0"/>
    </xf>
    <xf numFmtId="0" fontId="29" fillId="3" borderId="8" xfId="0" applyFont="1" applyFill="1" applyBorder="1" applyAlignment="1" applyProtection="1">
      <alignment horizontal="justify" vertical="center"/>
      <protection locked="0"/>
    </xf>
    <xf numFmtId="0" fontId="6"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19"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19" fillId="3" borderId="28" xfId="0" applyFont="1" applyFill="1" applyBorder="1" applyAlignment="1" applyProtection="1">
      <alignment horizontal="justify" vertical="center"/>
      <protection locked="0"/>
    </xf>
    <xf numFmtId="0" fontId="16" fillId="3" borderId="1" xfId="0" applyFont="1" applyFill="1" applyBorder="1" applyAlignment="1" applyProtection="1">
      <alignment horizontal="justify" vertical="center"/>
      <protection locked="0"/>
    </xf>
    <xf numFmtId="0" fontId="21"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0"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43" fillId="0" borderId="0" xfId="0" applyFont="1" applyFill="1" applyAlignment="1" applyProtection="1">
      <alignment vertical="center"/>
      <protection locked="0"/>
    </xf>
    <xf numFmtId="0" fontId="22" fillId="0" borderId="0" xfId="0" applyFont="1" applyFill="1" applyAlignment="1" applyProtection="1">
      <alignment vertical="center"/>
      <protection locked="0"/>
    </xf>
    <xf numFmtId="0" fontId="43" fillId="0" borderId="0" xfId="0" applyFont="1" applyFill="1" applyAlignment="1" applyProtection="1">
      <alignment horizontal="justify"/>
      <protection locked="0"/>
    </xf>
    <xf numFmtId="0" fontId="44" fillId="0" borderId="0" xfId="0" applyFont="1" applyFill="1" applyAlignment="1" applyProtection="1">
      <alignment horizontal="right"/>
      <protection locked="0"/>
    </xf>
    <xf numFmtId="0" fontId="1" fillId="0" borderId="48" xfId="0" applyFont="1" applyFill="1" applyBorder="1" applyAlignment="1" applyProtection="1">
      <alignment horizontal="left" vertical="center" wrapText="1" indent="2"/>
      <protection locked="0"/>
    </xf>
    <xf numFmtId="0" fontId="1" fillId="0" borderId="49" xfId="0" applyFont="1" applyFill="1" applyBorder="1" applyAlignment="1" applyProtection="1">
      <alignment horizontal="justify" vertical="center" wrapText="1"/>
      <protection locked="0"/>
    </xf>
    <xf numFmtId="0" fontId="6" fillId="0" borderId="0" xfId="0" applyFont="1" applyFill="1" applyAlignment="1" applyProtection="1">
      <alignment vertical="center"/>
      <protection locked="0"/>
    </xf>
    <xf numFmtId="49" fontId="25" fillId="0" borderId="16" xfId="0" applyNumberFormat="1" applyFont="1" applyFill="1" applyBorder="1" applyAlignment="1" applyProtection="1">
      <alignment horizontal="center" vertical="center" wrapText="1"/>
      <protection locked="0"/>
    </xf>
    <xf numFmtId="49" fontId="25" fillId="0" borderId="18" xfId="0" applyNumberFormat="1" applyFont="1" applyFill="1" applyBorder="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22" fillId="0" borderId="48" xfId="0" applyFont="1" applyFill="1" applyBorder="1" applyAlignment="1" applyProtection="1">
      <alignment horizontal="justify" vertical="center" wrapText="1"/>
      <protection locked="0"/>
    </xf>
    <xf numFmtId="0" fontId="3" fillId="0" borderId="44" xfId="0" applyFont="1" applyFill="1" applyBorder="1" applyAlignment="1" applyProtection="1">
      <alignment horizontal="justify" vertical="center" wrapText="1"/>
      <protection locked="0"/>
    </xf>
    <xf numFmtId="49" fontId="25" fillId="0" borderId="0" xfId="0" applyNumberFormat="1" applyFont="1" applyFill="1" applyAlignment="1" applyProtection="1">
      <alignment vertical="center"/>
      <protection locked="0"/>
    </xf>
    <xf numFmtId="0" fontId="6" fillId="0" borderId="15"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7"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1" fillId="0" borderId="15"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4"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center" wrapText="1" indent="1"/>
      <protection locked="0"/>
    </xf>
    <xf numFmtId="4" fontId="6" fillId="0" borderId="0" xfId="0" applyNumberFormat="1" applyFont="1" applyFill="1" applyBorder="1" applyAlignment="1" applyProtection="1">
      <alignment horizontal="right" vertical="top"/>
      <protection locked="0"/>
    </xf>
    <xf numFmtId="4" fontId="11" fillId="0" borderId="15" xfId="0" applyNumberFormat="1" applyFont="1" applyFill="1" applyBorder="1" applyAlignment="1" applyProtection="1">
      <alignment horizontal="center" vertical="center" wrapText="1"/>
      <protection locked="0"/>
    </xf>
    <xf numFmtId="4" fontId="11" fillId="0" borderId="23" xfId="0" applyNumberFormat="1" applyFont="1" applyFill="1" applyBorder="1" applyAlignment="1" applyProtection="1">
      <alignment horizontal="center" vertical="center" wrapText="1"/>
      <protection locked="0"/>
    </xf>
    <xf numFmtId="4" fontId="11" fillId="0" borderId="16" xfId="0" applyNumberFormat="1" applyFont="1" applyFill="1" applyBorder="1" applyAlignment="1" applyProtection="1">
      <alignment horizontal="center" vertical="center" wrapText="1"/>
      <protection locked="0"/>
    </xf>
    <xf numFmtId="4" fontId="11" fillId="0" borderId="18" xfId="0" applyNumberFormat="1" applyFont="1" applyFill="1" applyBorder="1" applyAlignment="1" applyProtection="1">
      <alignment horizontal="center" vertical="center" wrapText="1"/>
      <protection locked="0"/>
    </xf>
    <xf numFmtId="0" fontId="5" fillId="0" borderId="48"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7"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8" xfId="0" applyFont="1" applyBorder="1" applyAlignment="1">
      <alignment horizontal="left" vertical="top" wrapText="1"/>
    </xf>
    <xf numFmtId="0" fontId="3" fillId="0" borderId="17" xfId="0" applyFont="1" applyBorder="1" applyAlignment="1">
      <alignment horizontal="justify" vertical="top" wrapText="1"/>
    </xf>
    <xf numFmtId="0" fontId="1" fillId="0" borderId="48" xfId="0" applyFont="1" applyBorder="1" applyAlignment="1">
      <alignment horizontal="left" vertical="top" wrapText="1" indent="1"/>
    </xf>
    <xf numFmtId="0" fontId="1" fillId="0" borderId="17" xfId="0" applyFont="1" applyBorder="1" applyAlignment="1">
      <alignment horizontal="justify" vertical="top" wrapText="1"/>
    </xf>
    <xf numFmtId="0" fontId="1" fillId="0" borderId="48" xfId="0" applyFont="1" applyBorder="1" applyAlignment="1">
      <alignment horizontal="left" vertical="top" wrapText="1" indent="2"/>
    </xf>
    <xf numFmtId="0" fontId="1" fillId="0" borderId="48" xfId="0" applyFont="1" applyBorder="1" applyAlignment="1">
      <alignment horizontal="left" vertical="top" wrapText="1" indent="3"/>
    </xf>
    <xf numFmtId="49" fontId="25" fillId="4" borderId="16" xfId="0" applyNumberFormat="1" applyFont="1" applyFill="1" applyBorder="1" applyAlignment="1">
      <alignment horizontal="center" vertical="center" wrapText="1"/>
    </xf>
    <xf numFmtId="0" fontId="5" fillId="0" borderId="0" xfId="0" applyFont="1" applyProtection="1"/>
    <xf numFmtId="0" fontId="10" fillId="4" borderId="0" xfId="0" applyFont="1" applyFill="1" applyBorder="1" applyAlignment="1" applyProtection="1">
      <alignment horizontal="right"/>
      <protection locked="0"/>
    </xf>
    <xf numFmtId="0" fontId="32" fillId="0" borderId="0" xfId="0" applyFont="1" applyAlignment="1" applyProtection="1">
      <protection locked="0"/>
    </xf>
    <xf numFmtId="0" fontId="33" fillId="0" borderId="26" xfId="0" applyFont="1" applyBorder="1" applyAlignment="1" applyProtection="1">
      <alignment horizontal="center" vertical="center" wrapText="1"/>
      <protection locked="0"/>
    </xf>
    <xf numFmtId="0" fontId="33" fillId="0" borderId="15"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4" fontId="33" fillId="0" borderId="17" xfId="0" applyNumberFormat="1" applyFont="1" applyBorder="1" applyAlignment="1" applyProtection="1">
      <alignment horizontal="right" vertical="center"/>
      <protection locked="0"/>
    </xf>
    <xf numFmtId="4" fontId="33" fillId="0" borderId="14" xfId="0" applyNumberFormat="1" applyFont="1" applyBorder="1" applyAlignment="1" applyProtection="1">
      <alignment horizontal="right" vertical="center"/>
      <protection locked="0"/>
    </xf>
    <xf numFmtId="4" fontId="33" fillId="0" borderId="6" xfId="0" applyNumberFormat="1" applyFont="1" applyBorder="1" applyAlignment="1" applyProtection="1">
      <alignment horizontal="right" vertical="center"/>
      <protection locked="0"/>
    </xf>
    <xf numFmtId="0" fontId="33" fillId="0" borderId="14" xfId="0" applyFont="1" applyBorder="1" applyAlignment="1" applyProtection="1">
      <alignment horizontal="left" vertical="center"/>
      <protection locked="0"/>
    </xf>
    <xf numFmtId="0" fontId="33"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33" fillId="0" borderId="10" xfId="0" applyFont="1" applyBorder="1" applyAlignment="1" applyProtection="1">
      <alignment horizontal="center" vertical="center"/>
      <protection locked="0"/>
    </xf>
    <xf numFmtId="0" fontId="33" fillId="0" borderId="21" xfId="0" applyFont="1" applyBorder="1" applyAlignment="1" applyProtection="1">
      <alignment vertical="center"/>
      <protection locked="0"/>
    </xf>
    <xf numFmtId="0" fontId="34" fillId="0" borderId="0" xfId="0" applyFont="1" applyProtection="1">
      <protection locked="0"/>
    </xf>
    <xf numFmtId="4" fontId="33" fillId="0" borderId="17" xfId="0" applyNumberFormat="1" applyFont="1" applyBorder="1" applyAlignment="1" applyProtection="1">
      <alignment horizontal="right" vertical="center"/>
    </xf>
    <xf numFmtId="4" fontId="33" fillId="0" borderId="14" xfId="0" applyNumberFormat="1" applyFont="1" applyBorder="1" applyAlignment="1" applyProtection="1">
      <alignment horizontal="right" vertical="center"/>
    </xf>
    <xf numFmtId="4" fontId="33" fillId="0" borderId="6" xfId="0" applyNumberFormat="1" applyFont="1" applyBorder="1" applyAlignment="1" applyProtection="1">
      <alignment horizontal="right" vertical="center"/>
    </xf>
    <xf numFmtId="4" fontId="33" fillId="0" borderId="22" xfId="0" applyNumberFormat="1" applyFont="1" applyBorder="1" applyAlignment="1" applyProtection="1">
      <alignment horizontal="right" vertical="center"/>
    </xf>
    <xf numFmtId="4" fontId="33" fillId="0" borderId="45" xfId="0" applyNumberFormat="1" applyFont="1" applyBorder="1" applyAlignment="1" applyProtection="1">
      <alignment horizontal="right" vertical="center"/>
    </xf>
    <xf numFmtId="0" fontId="20" fillId="0" borderId="0" xfId="0" applyFont="1" applyAlignment="1" applyProtection="1">
      <protection locked="0"/>
    </xf>
    <xf numFmtId="0" fontId="33" fillId="0" borderId="17"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4" fontId="33" fillId="0" borderId="12" xfId="0" applyNumberFormat="1" applyFont="1" applyBorder="1" applyAlignment="1" applyProtection="1">
      <alignment horizontal="right" vertical="center"/>
    </xf>
    <xf numFmtId="0" fontId="0" fillId="0" borderId="0" xfId="0" applyProtection="1">
      <protection locked="0"/>
    </xf>
    <xf numFmtId="0" fontId="11" fillId="0" borderId="8" xfId="0" applyFont="1" applyFill="1" applyBorder="1" applyAlignment="1" applyProtection="1">
      <alignment vertical="center" wrapText="1"/>
      <protection locked="0"/>
    </xf>
    <xf numFmtId="49" fontId="25"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1" fillId="0" borderId="5" xfId="0" applyFont="1" applyBorder="1" applyAlignment="1" applyProtection="1">
      <alignment vertical="center" wrapText="1"/>
      <protection locked="0"/>
    </xf>
    <xf numFmtId="4" fontId="31" fillId="0" borderId="17" xfId="0" applyNumberFormat="1" applyFont="1" applyBorder="1" applyAlignment="1" applyProtection="1">
      <alignment horizontal="right" vertical="center" wrapText="1"/>
      <protection locked="0"/>
    </xf>
    <xf numFmtId="0" fontId="46" fillId="0" borderId="0" xfId="0" applyFont="1" applyProtection="1">
      <protection locked="0"/>
    </xf>
    <xf numFmtId="0" fontId="11" fillId="0" borderId="48" xfId="0" applyFont="1" applyBorder="1" applyAlignment="1" applyProtection="1">
      <alignment vertical="top" wrapText="1"/>
      <protection locked="0"/>
    </xf>
    <xf numFmtId="0" fontId="3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8" xfId="0" applyFont="1" applyBorder="1" applyAlignment="1" applyProtection="1">
      <alignment horizontal="justify" vertical="center" wrapText="1"/>
      <protection locked="0"/>
    </xf>
    <xf numFmtId="0" fontId="22" fillId="0" borderId="48" xfId="0" applyFont="1" applyBorder="1" applyAlignment="1" applyProtection="1">
      <alignment horizontal="left" vertical="center" wrapText="1" indent="4"/>
      <protection locked="0"/>
    </xf>
    <xf numFmtId="0" fontId="3" fillId="0" borderId="44" xfId="0" applyFont="1" applyBorder="1" applyAlignment="1" applyProtection="1">
      <alignment horizontal="justify" vertical="center" wrapText="1"/>
      <protection locked="0"/>
    </xf>
    <xf numFmtId="0" fontId="6" fillId="0" borderId="0" xfId="0" applyFont="1" applyFill="1" applyBorder="1" applyAlignment="1">
      <alignment horizontal="right"/>
    </xf>
    <xf numFmtId="0" fontId="32"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left" vertical="center"/>
    </xf>
    <xf numFmtId="0" fontId="33"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5" xfId="0" applyFont="1" applyFill="1" applyBorder="1" applyAlignment="1"/>
    <xf numFmtId="0" fontId="5" fillId="0" borderId="6" xfId="0" applyFont="1" applyFill="1" applyBorder="1"/>
    <xf numFmtId="0" fontId="5" fillId="0" borderId="7" xfId="0" applyFont="1" applyFill="1" applyBorder="1" applyAlignment="1"/>
    <xf numFmtId="0" fontId="5" fillId="0" borderId="8" xfId="0" applyFont="1" applyFill="1" applyBorder="1"/>
    <xf numFmtId="0" fontId="36" fillId="0" borderId="0" xfId="0" applyFont="1" applyFill="1" applyAlignment="1"/>
    <xf numFmtId="0" fontId="34" fillId="0" borderId="0" xfId="0" applyFont="1" applyFill="1" applyBorder="1" applyAlignment="1">
      <alignment vertical="center" wrapText="1"/>
    </xf>
    <xf numFmtId="0" fontId="33" fillId="0" borderId="0" xfId="0" applyFont="1" applyFill="1" applyBorder="1" applyAlignment="1">
      <alignment horizontal="left" vertical="center"/>
    </xf>
    <xf numFmtId="0" fontId="33" fillId="0" borderId="3" xfId="0" applyFont="1" applyFill="1" applyBorder="1" applyAlignment="1">
      <alignment horizontal="center" vertical="center"/>
    </xf>
    <xf numFmtId="0" fontId="6" fillId="4" borderId="0" xfId="0" applyFont="1" applyFill="1" applyBorder="1" applyAlignment="1" applyProtection="1">
      <alignment horizontal="right"/>
      <protection locked="0"/>
    </xf>
    <xf numFmtId="0" fontId="33" fillId="0" borderId="5" xfId="0" applyFont="1" applyBorder="1" applyAlignment="1" applyProtection="1">
      <alignment horizontal="left" vertical="center"/>
      <protection locked="0"/>
    </xf>
    <xf numFmtId="4" fontId="33" fillId="0" borderId="47" xfId="0" applyNumberFormat="1" applyFont="1" applyBorder="1" applyAlignment="1" applyProtection="1">
      <alignment horizontal="right" vertical="center"/>
      <protection locked="0"/>
    </xf>
    <xf numFmtId="0" fontId="34" fillId="0" borderId="14" xfId="0" applyFont="1" applyBorder="1" applyAlignment="1" applyProtection="1">
      <alignment horizontal="left" vertical="center"/>
      <protection locked="0"/>
    </xf>
    <xf numFmtId="0" fontId="33" fillId="2" borderId="15" xfId="0" applyFont="1" applyFill="1" applyBorder="1" applyAlignment="1" applyProtection="1">
      <alignment horizontal="center" vertical="center"/>
      <protection locked="0"/>
    </xf>
    <xf numFmtId="0" fontId="33" fillId="2" borderId="16" xfId="0" applyFont="1" applyFill="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4" fontId="33" fillId="0" borderId="47" xfId="0" applyNumberFormat="1" applyFont="1" applyBorder="1" applyAlignment="1" applyProtection="1">
      <alignment horizontal="right" vertical="center"/>
    </xf>
    <xf numFmtId="0" fontId="47" fillId="0" borderId="0" xfId="0" applyFont="1"/>
    <xf numFmtId="0" fontId="11" fillId="0" borderId="0" xfId="0" applyFont="1" applyFill="1" applyBorder="1" applyAlignment="1" applyProtection="1">
      <alignment vertical="center"/>
      <protection locked="0"/>
    </xf>
    <xf numFmtId="4" fontId="6" fillId="0" borderId="8" xfId="0" applyNumberFormat="1" applyFont="1" applyFill="1" applyBorder="1" applyAlignment="1" applyProtection="1">
      <alignment horizontal="left" vertical="top"/>
      <protection locked="0"/>
    </xf>
    <xf numFmtId="0" fontId="6" fillId="0" borderId="44"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6" fillId="0" borderId="2"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21" fillId="0" borderId="46" xfId="0" applyFont="1" applyFill="1" applyBorder="1" applyAlignment="1" applyProtection="1">
      <alignment vertical="center"/>
      <protection locked="0"/>
    </xf>
    <xf numFmtId="0" fontId="2" fillId="0" borderId="48" xfId="0" applyFont="1" applyFill="1" applyBorder="1" applyAlignment="1" applyProtection="1">
      <alignment horizontal="left" vertical="center" indent="3"/>
      <protection locked="0"/>
    </xf>
    <xf numFmtId="0" fontId="2" fillId="0" borderId="2" xfId="0" applyFont="1" applyFill="1" applyBorder="1" applyAlignment="1" applyProtection="1">
      <alignment horizontal="justify" vertical="center"/>
      <protection locked="0"/>
    </xf>
    <xf numFmtId="0" fontId="21" fillId="0" borderId="8" xfId="0" applyFont="1" applyFill="1" applyBorder="1" applyAlignment="1" applyProtection="1">
      <alignment horizontal="left" vertical="center"/>
      <protection locked="0"/>
    </xf>
    <xf numFmtId="0" fontId="2" fillId="0" borderId="49"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6" fillId="0" borderId="2" xfId="0" applyNumberFormat="1" applyFont="1" applyFill="1" applyBorder="1" applyAlignment="1" applyProtection="1">
      <alignment horizontal="right" vertical="center" wrapText="1"/>
    </xf>
    <xf numFmtId="4" fontId="6" fillId="0" borderId="8" xfId="0" applyNumberFormat="1" applyFont="1" applyFill="1" applyBorder="1" applyAlignment="1" applyProtection="1">
      <alignment horizontal="right" vertical="center" wrapText="1"/>
    </xf>
    <xf numFmtId="4" fontId="6"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6" fillId="0" borderId="47" xfId="0" applyNumberFormat="1" applyFont="1" applyFill="1" applyBorder="1" applyAlignment="1" applyProtection="1">
      <alignment horizontal="right" vertical="center"/>
    </xf>
    <xf numFmtId="4" fontId="16" fillId="0" borderId="18" xfId="0" applyNumberFormat="1" applyFont="1" applyFill="1" applyBorder="1" applyAlignment="1" applyProtection="1">
      <alignment horizontal="right" vertical="center"/>
    </xf>
    <xf numFmtId="4" fontId="16" fillId="0" borderId="2" xfId="0" applyNumberFormat="1" applyFont="1" applyFill="1" applyBorder="1" applyAlignment="1" applyProtection="1">
      <alignment horizontal="right" vertical="center"/>
    </xf>
    <xf numFmtId="4" fontId="16" fillId="0" borderId="8" xfId="0" applyNumberFormat="1" applyFont="1" applyFill="1" applyBorder="1" applyAlignment="1" applyProtection="1">
      <alignment horizontal="right" vertical="center"/>
    </xf>
    <xf numFmtId="0" fontId="20" fillId="0" borderId="0" xfId="0" applyFont="1" applyBorder="1" applyAlignment="1" applyProtection="1">
      <alignment horizontal="left" vertical="center"/>
    </xf>
    <xf numFmtId="0" fontId="45"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4" fontId="16" fillId="3" borderId="47" xfId="0" applyNumberFormat="1" applyFont="1" applyFill="1" applyBorder="1" applyAlignment="1" applyProtection="1">
      <alignment horizontal="right" vertical="center"/>
    </xf>
    <xf numFmtId="4" fontId="16" fillId="3" borderId="18" xfId="0" applyNumberFormat="1" applyFont="1" applyFill="1" applyBorder="1" applyAlignment="1" applyProtection="1">
      <alignment horizontal="right" vertical="center"/>
    </xf>
    <xf numFmtId="0" fontId="49" fillId="0" borderId="0" xfId="0" applyFont="1" applyFill="1" applyBorder="1" applyAlignment="1" applyProtection="1">
      <alignment horizontal="center"/>
      <protection locked="0"/>
    </xf>
    <xf numFmtId="0" fontId="48" fillId="0" borderId="0" xfId="0" applyFont="1" applyBorder="1" applyAlignment="1" applyProtection="1">
      <alignment horizontal="left"/>
      <protection locked="0"/>
    </xf>
    <xf numFmtId="0" fontId="45" fillId="0" borderId="0" xfId="0" applyFont="1" applyBorder="1" applyAlignment="1" applyProtection="1">
      <alignment horizontal="left"/>
      <protection locked="0"/>
    </xf>
    <xf numFmtId="0" fontId="48" fillId="0" borderId="0" xfId="0" applyFont="1" applyFill="1" applyAlignment="1" applyProtection="1">
      <alignment horizontal="center" vertical="center"/>
      <protection locked="0"/>
    </xf>
    <xf numFmtId="0" fontId="50" fillId="0" borderId="0" xfId="0" applyFont="1" applyFill="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4" fontId="11" fillId="0" borderId="8" xfId="0" applyNumberFormat="1" applyFont="1" applyFill="1" applyBorder="1" applyAlignment="1" applyProtection="1">
      <alignment vertical="top"/>
      <protection locked="0"/>
    </xf>
    <xf numFmtId="4" fontId="16" fillId="0" borderId="9" xfId="0" applyNumberFormat="1" applyFont="1" applyBorder="1" applyAlignment="1" applyProtection="1">
      <alignment horizontal="left" vertical="top"/>
      <protection locked="0"/>
    </xf>
    <xf numFmtId="4" fontId="48" fillId="0" borderId="0" xfId="0" applyNumberFormat="1" applyFont="1" applyBorder="1" applyAlignment="1" applyProtection="1">
      <alignment horizontal="left"/>
      <protection locked="0"/>
    </xf>
    <xf numFmtId="4" fontId="6"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49" fillId="0" borderId="0" xfId="0" applyFont="1" applyFill="1" applyBorder="1" applyAlignment="1" applyProtection="1">
      <alignment horizontal="left"/>
    </xf>
    <xf numFmtId="0" fontId="10" fillId="0" borderId="0" xfId="0" applyFont="1" applyBorder="1" applyAlignment="1" applyProtection="1">
      <alignment horizontal="center" vertical="center" wrapText="1"/>
      <protection locked="0"/>
    </xf>
    <xf numFmtId="0" fontId="42" fillId="0" borderId="0" xfId="0" applyFont="1" applyFill="1" applyBorder="1" applyAlignment="1" applyProtection="1">
      <alignment horizontal="left"/>
    </xf>
    <xf numFmtId="0" fontId="22" fillId="0" borderId="0" xfId="0" applyFont="1" applyFill="1" applyProtection="1">
      <protection locked="0"/>
    </xf>
    <xf numFmtId="0" fontId="42" fillId="0" borderId="0" xfId="0" applyFont="1" applyFill="1" applyBorder="1" applyAlignment="1" applyProtection="1">
      <alignment horizontal="left"/>
      <protection locked="0"/>
    </xf>
    <xf numFmtId="0" fontId="1" fillId="0" borderId="0" xfId="0" applyFont="1" applyFill="1" applyProtection="1">
      <protection locked="0"/>
    </xf>
    <xf numFmtId="3" fontId="11" fillId="0" borderId="17" xfId="0" applyNumberFormat="1" applyFont="1" applyBorder="1" applyAlignment="1" applyProtection="1">
      <alignment horizontal="right" vertical="center" wrapText="1"/>
    </xf>
    <xf numFmtId="3" fontId="22" fillId="0" borderId="17" xfId="0" applyNumberFormat="1" applyFont="1" applyBorder="1" applyAlignment="1" applyProtection="1">
      <alignment horizontal="right" vertical="center" wrapText="1"/>
      <protection locked="0"/>
    </xf>
    <xf numFmtId="3" fontId="22" fillId="0" borderId="17" xfId="0" applyNumberFormat="1" applyFont="1" applyBorder="1" applyAlignment="1" applyProtection="1">
      <alignment horizontal="right" vertical="center" wrapText="1"/>
    </xf>
    <xf numFmtId="3" fontId="11"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8"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7"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7" xfId="0" applyNumberFormat="1" applyFont="1" applyFill="1" applyBorder="1" applyAlignment="1" applyProtection="1">
      <alignment horizontal="right" vertical="center" wrapText="1"/>
    </xf>
    <xf numFmtId="0" fontId="1" fillId="0" borderId="48"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5"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2" fillId="0" borderId="17" xfId="0" applyNumberFormat="1" applyFont="1" applyFill="1" applyBorder="1" applyAlignment="1" applyProtection="1">
      <alignment horizontal="right" vertical="center" wrapText="1"/>
      <protection locked="0"/>
    </xf>
    <xf numFmtId="3" fontId="22" fillId="0" borderId="17" xfId="0" applyNumberFormat="1" applyFont="1" applyFill="1" applyBorder="1" applyAlignment="1" applyProtection="1">
      <alignment horizontal="right" vertical="center" wrapText="1"/>
    </xf>
    <xf numFmtId="3" fontId="22" fillId="0" borderId="47"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6" xfId="0" applyFont="1" applyBorder="1" applyAlignment="1" applyProtection="1">
      <alignment vertical="center" wrapText="1"/>
    </xf>
    <xf numFmtId="0" fontId="1" fillId="0" borderId="48" xfId="0" applyFont="1" applyBorder="1" applyAlignment="1" applyProtection="1">
      <alignment horizontal="left" vertical="center" wrapText="1" indent="3"/>
    </xf>
    <xf numFmtId="0" fontId="1" fillId="0" borderId="48" xfId="0" applyFont="1" applyBorder="1" applyAlignment="1" applyProtection="1">
      <alignment vertical="center" wrapText="1"/>
    </xf>
    <xf numFmtId="0" fontId="1" fillId="0" borderId="49" xfId="0" applyFont="1" applyBorder="1" applyAlignment="1" applyProtection="1">
      <alignment horizontal="left" vertical="center" wrapText="1" indent="3"/>
    </xf>
    <xf numFmtId="0" fontId="3" fillId="0" borderId="44"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7"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5" xfId="0" applyNumberFormat="1" applyFont="1" applyBorder="1" applyAlignment="1" applyProtection="1">
      <alignment horizontal="right" vertical="center" wrapText="1"/>
    </xf>
    <xf numFmtId="3" fontId="15"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6" fillId="0" borderId="0" xfId="0" applyNumberFormat="1" applyFont="1" applyBorder="1" applyAlignment="1" applyProtection="1">
      <alignment horizontal="left" vertical="top"/>
      <protection locked="0"/>
    </xf>
    <xf numFmtId="0" fontId="15"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6" fillId="0" borderId="0" xfId="0" applyFont="1" applyFill="1" applyBorder="1" applyAlignment="1" applyProtection="1">
      <alignment horizontal="justify" vertical="center"/>
      <protection locked="0"/>
    </xf>
    <xf numFmtId="4" fontId="16"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vertical="center"/>
      <protection locked="0"/>
    </xf>
    <xf numFmtId="0" fontId="21" fillId="0" borderId="44" xfId="0" applyFont="1" applyFill="1" applyBorder="1" applyAlignment="1" applyProtection="1">
      <alignment vertical="center"/>
      <protection locked="0"/>
    </xf>
    <xf numFmtId="0" fontId="33" fillId="0" borderId="0" xfId="0" applyFont="1" applyBorder="1" applyAlignment="1" applyProtection="1">
      <alignment horizontal="center" vertical="center"/>
      <protection locked="0"/>
    </xf>
    <xf numFmtId="0" fontId="33" fillId="0" borderId="0" xfId="0" applyFont="1" applyBorder="1" applyAlignment="1" applyProtection="1">
      <alignment vertical="center"/>
      <protection locked="0"/>
    </xf>
    <xf numFmtId="4" fontId="33"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2" fillId="0" borderId="47" xfId="0" applyNumberFormat="1" applyFont="1" applyFill="1" applyBorder="1" applyAlignment="1" applyProtection="1">
      <alignment horizontal="right" vertical="center" wrapText="1"/>
      <protection locked="0"/>
    </xf>
    <xf numFmtId="0" fontId="1" fillId="0" borderId="49" xfId="0" applyFont="1" applyFill="1" applyBorder="1" applyAlignment="1" applyProtection="1">
      <alignment horizontal="justify" vertical="center" wrapText="1"/>
    </xf>
    <xf numFmtId="0" fontId="1" fillId="0" borderId="48" xfId="0" applyFont="1" applyFill="1" applyBorder="1" applyAlignment="1" applyProtection="1">
      <alignment horizontal="justify" vertical="center" wrapText="1"/>
    </xf>
    <xf numFmtId="0" fontId="51" fillId="0" borderId="0" xfId="0" applyFont="1"/>
    <xf numFmtId="3" fontId="22" fillId="0" borderId="16" xfId="0" applyNumberFormat="1" applyFont="1" applyFill="1" applyBorder="1" applyAlignment="1" applyProtection="1">
      <alignment horizontal="right" vertical="center" wrapText="1"/>
      <protection locked="0"/>
    </xf>
    <xf numFmtId="3" fontId="22" fillId="0" borderId="16" xfId="0" applyNumberFormat="1" applyFont="1" applyFill="1" applyBorder="1" applyAlignment="1" applyProtection="1">
      <alignment horizontal="right" vertical="center" wrapText="1"/>
    </xf>
    <xf numFmtId="3" fontId="22" fillId="0" borderId="18" xfId="0" applyNumberFormat="1" applyFont="1" applyFill="1" applyBorder="1" applyAlignment="1" applyProtection="1">
      <alignment horizontal="right" vertical="center" wrapText="1"/>
    </xf>
    <xf numFmtId="3" fontId="11" fillId="0" borderId="16" xfId="0" applyNumberFormat="1" applyFont="1" applyFill="1" applyBorder="1" applyAlignment="1" applyProtection="1">
      <alignment horizontal="right" vertical="center" wrapText="1"/>
    </xf>
    <xf numFmtId="3" fontId="31" fillId="0" borderId="16" xfId="0" applyNumberFormat="1" applyFont="1" applyFill="1" applyBorder="1" applyAlignment="1" applyProtection="1">
      <alignment horizontal="right" vertical="center" wrapText="1"/>
    </xf>
    <xf numFmtId="9" fontId="23" fillId="0" borderId="47" xfId="6" applyFont="1" applyBorder="1" applyAlignment="1">
      <alignment horizontal="center" vertical="center" wrapText="1"/>
    </xf>
    <xf numFmtId="3" fontId="11"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6"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6" fillId="0" borderId="8" xfId="0" applyFont="1" applyFill="1" applyBorder="1" applyAlignment="1" applyProtection="1">
      <alignment vertical="center" wrapText="1"/>
      <protection locked="0"/>
    </xf>
    <xf numFmtId="43" fontId="6" fillId="2" borderId="0" xfId="12" applyFont="1" applyFill="1" applyBorder="1" applyAlignment="1" applyProtection="1">
      <alignment horizontal="right" vertical="top"/>
    </xf>
    <xf numFmtId="43" fontId="6" fillId="2" borderId="6" xfId="12" applyFont="1" applyFill="1" applyBorder="1" applyAlignment="1" applyProtection="1">
      <alignment horizontal="right" vertical="top"/>
    </xf>
    <xf numFmtId="43" fontId="5" fillId="0" borderId="0" xfId="12" applyFont="1" applyBorder="1" applyAlignment="1" applyProtection="1">
      <alignment horizontal="right" vertical="top"/>
      <protection locked="0"/>
    </xf>
    <xf numFmtId="43" fontId="5" fillId="0" borderId="6" xfId="12" applyFont="1" applyBorder="1" applyAlignment="1" applyProtection="1">
      <alignment horizontal="right" vertical="top"/>
      <protection locked="0"/>
    </xf>
    <xf numFmtId="43" fontId="7" fillId="2" borderId="0" xfId="12" applyFont="1" applyFill="1" applyBorder="1" applyAlignment="1" applyProtection="1">
      <alignment horizontal="right" vertical="top"/>
    </xf>
    <xf numFmtId="43" fontId="7" fillId="2" borderId="6" xfId="12" applyFont="1" applyFill="1" applyBorder="1" applyAlignment="1" applyProtection="1">
      <alignment horizontal="right" vertical="top"/>
    </xf>
    <xf numFmtId="0" fontId="6" fillId="0" borderId="5" xfId="0" applyFont="1" applyFill="1" applyBorder="1" applyAlignment="1" applyProtection="1">
      <alignment horizontal="justify" vertical="top"/>
      <protection locked="0"/>
    </xf>
    <xf numFmtId="4" fontId="15" fillId="0" borderId="0" xfId="0" applyNumberFormat="1" applyFont="1" applyFill="1" applyBorder="1" applyAlignment="1" applyProtection="1">
      <alignment horizontal="right" vertical="top"/>
    </xf>
    <xf numFmtId="4" fontId="15" fillId="0" borderId="6" xfId="0" applyNumberFormat="1" applyFont="1" applyFill="1" applyBorder="1" applyAlignment="1" applyProtection="1">
      <alignment horizontal="right" vertical="top"/>
    </xf>
    <xf numFmtId="0" fontId="7"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2" fillId="0" borderId="5" xfId="0" applyFont="1" applyFill="1" applyBorder="1" applyAlignment="1" applyProtection="1">
      <alignment horizontal="justify" vertical="top"/>
      <protection locked="0"/>
    </xf>
    <xf numFmtId="4" fontId="22" fillId="0" borderId="0" xfId="0" applyNumberFormat="1" applyFont="1" applyFill="1" applyBorder="1" applyAlignment="1" applyProtection="1">
      <alignment horizontal="right" vertical="top"/>
      <protection locked="0"/>
    </xf>
    <xf numFmtId="4" fontId="22"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8"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2" fillId="0" borderId="7" xfId="0" applyFont="1" applyFill="1" applyBorder="1" applyAlignment="1" applyProtection="1">
      <alignment horizontal="justify" vertical="top"/>
      <protection locked="0"/>
    </xf>
    <xf numFmtId="4" fontId="22" fillId="0" borderId="8" xfId="0" applyNumberFormat="1" applyFont="1" applyFill="1" applyBorder="1" applyAlignment="1" applyProtection="1">
      <alignment horizontal="right" vertical="top"/>
      <protection locked="0"/>
    </xf>
    <xf numFmtId="4" fontId="22" fillId="0" borderId="9" xfId="0" applyNumberFormat="1" applyFont="1" applyFill="1" applyBorder="1" applyAlignment="1" applyProtection="1">
      <alignment horizontal="right" vertical="top"/>
      <protection locked="0"/>
    </xf>
    <xf numFmtId="0" fontId="22"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1" fillId="0" borderId="1" xfId="0" applyFont="1" applyFill="1" applyBorder="1" applyAlignment="1" applyProtection="1">
      <alignment vertical="center"/>
      <protection locked="0"/>
    </xf>
    <xf numFmtId="0" fontId="21" fillId="0" borderId="27" xfId="0" applyFont="1" applyFill="1" applyBorder="1" applyAlignment="1" applyProtection="1">
      <alignment vertical="center"/>
      <protection locked="0"/>
    </xf>
    <xf numFmtId="4" fontId="16" fillId="0" borderId="17" xfId="0" applyNumberFormat="1" applyFont="1" applyFill="1" applyBorder="1" applyAlignment="1" applyProtection="1">
      <alignment horizontal="justify" vertical="center"/>
      <protection locked="0"/>
    </xf>
    <xf numFmtId="4" fontId="16" fillId="0" borderId="47" xfId="0" applyNumberFormat="1" applyFont="1" applyFill="1" applyBorder="1" applyAlignment="1" applyProtection="1">
      <alignment horizontal="justify" vertical="center"/>
      <protection locked="0"/>
    </xf>
    <xf numFmtId="0" fontId="21" fillId="0" borderId="5"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4" fontId="19" fillId="0" borderId="17" xfId="0" applyNumberFormat="1" applyFont="1" applyFill="1" applyBorder="1" applyAlignment="1" applyProtection="1">
      <alignment horizontal="right" vertical="center"/>
    </xf>
    <xf numFmtId="4" fontId="30" fillId="0" borderId="17" xfId="0" applyNumberFormat="1" applyFont="1" applyFill="1" applyBorder="1" applyAlignment="1" applyProtection="1">
      <alignment horizontal="right" vertical="center"/>
    </xf>
    <xf numFmtId="4" fontId="30" fillId="0" borderId="47" xfId="0" applyNumberFormat="1" applyFont="1" applyFill="1" applyBorder="1" applyAlignment="1" applyProtection="1">
      <alignment horizontal="right" vertical="center"/>
    </xf>
    <xf numFmtId="0" fontId="21" fillId="0" borderId="5" xfId="0" applyFont="1" applyFill="1" applyBorder="1" applyAlignment="1" applyProtection="1">
      <alignment horizontal="justify" vertical="center"/>
      <protection locked="0"/>
    </xf>
    <xf numFmtId="0" fontId="29"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7"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7" xfId="0" applyNumberFormat="1" applyFont="1" applyFill="1" applyBorder="1" applyAlignment="1" applyProtection="1">
      <alignment horizontal="right" vertical="center"/>
    </xf>
    <xf numFmtId="0" fontId="16" fillId="0" borderId="7" xfId="0" applyFont="1" applyFill="1" applyBorder="1" applyAlignment="1" applyProtection="1">
      <alignment horizontal="justify" vertical="center"/>
      <protection locked="0"/>
    </xf>
    <xf numFmtId="0" fontId="16"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4" fontId="23" fillId="0" borderId="0" xfId="0" applyNumberFormat="1" applyFont="1" applyBorder="1" applyAlignment="1" applyProtection="1">
      <alignment horizontal="right" vertical="center" wrapText="1"/>
      <protection locked="0"/>
    </xf>
    <xf numFmtId="4" fontId="10"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right" vertical="center" wrapText="1"/>
    </xf>
    <xf numFmtId="3" fontId="31"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50" xfId="0" applyNumberFormat="1" applyFont="1" applyBorder="1" applyAlignment="1" applyProtection="1">
      <alignment horizontal="left" vertical="top"/>
      <protection locked="0"/>
    </xf>
    <xf numFmtId="0" fontId="52" fillId="0" borderId="0" xfId="0" applyFont="1" applyFill="1" applyBorder="1" applyAlignment="1" applyProtection="1">
      <alignment horizontal="left"/>
    </xf>
    <xf numFmtId="0" fontId="12" fillId="0" borderId="0" xfId="0" applyFont="1" applyFill="1" applyAlignment="1" applyProtection="1">
      <alignment vertical="center"/>
      <protection locked="0"/>
    </xf>
    <xf numFmtId="4" fontId="33" fillId="0" borderId="23" xfId="0" applyNumberFormat="1" applyFont="1" applyBorder="1" applyAlignment="1" applyProtection="1">
      <alignment horizontal="right" vertical="center"/>
    </xf>
    <xf numFmtId="0" fontId="33" fillId="0" borderId="19"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xf numFmtId="0" fontId="33" fillId="0" borderId="3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xf numFmtId="0" fontId="33" fillId="0" borderId="33" xfId="0" applyFont="1" applyFill="1" applyBorder="1" applyAlignment="1">
      <alignment horizontal="right" vertical="center"/>
    </xf>
    <xf numFmtId="0" fontId="5" fillId="0" borderId="2" xfId="0" applyFont="1" applyFill="1" applyBorder="1"/>
    <xf numFmtId="0" fontId="5" fillId="0" borderId="0" xfId="0" applyFont="1" applyFill="1" applyBorder="1" applyAlignment="1"/>
    <xf numFmtId="0" fontId="25" fillId="0" borderId="4" xfId="0" applyFont="1" applyBorder="1" applyAlignment="1">
      <alignment horizontal="justify" vertical="center" wrapText="1"/>
    </xf>
    <xf numFmtId="0" fontId="12" fillId="0" borderId="4" xfId="0" applyFont="1" applyBorder="1" applyAlignment="1">
      <alignment horizontal="left" vertical="center" wrapText="1"/>
    </xf>
    <xf numFmtId="0" fontId="24" fillId="0" borderId="6" xfId="0" applyFont="1" applyBorder="1" applyAlignment="1">
      <alignment horizontal="justify" vertical="center" wrapText="1"/>
    </xf>
    <xf numFmtId="0" fontId="60" fillId="6" borderId="6" xfId="0" applyFont="1" applyFill="1" applyBorder="1" applyAlignment="1">
      <alignment horizontal="center" vertical="center" wrapText="1"/>
    </xf>
    <xf numFmtId="0" fontId="60" fillId="6" borderId="9" xfId="0" applyFont="1" applyFill="1" applyBorder="1" applyAlignment="1">
      <alignment horizontal="center" vertical="center" wrapText="1"/>
    </xf>
    <xf numFmtId="0" fontId="61" fillId="0" borderId="6" xfId="0" applyFont="1" applyBorder="1" applyAlignment="1">
      <alignment horizontal="justify" vertical="center" wrapText="1"/>
    </xf>
    <xf numFmtId="0" fontId="56" fillId="4" borderId="6"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0" borderId="4" xfId="0" applyFont="1" applyBorder="1" applyAlignment="1">
      <alignment horizontal="left" vertical="center" wrapText="1"/>
    </xf>
    <xf numFmtId="0" fontId="12" fillId="0" borderId="4" xfId="0" applyFont="1" applyBorder="1" applyAlignment="1">
      <alignment horizontal="left" vertical="center" wrapText="1" indent="1"/>
    </xf>
    <xf numFmtId="0" fontId="12" fillId="0" borderId="13" xfId="0" applyFont="1" applyBorder="1" applyAlignment="1">
      <alignment horizontal="justify" vertical="center" wrapText="1"/>
    </xf>
    <xf numFmtId="0" fontId="25" fillId="0" borderId="9" xfId="0" applyFont="1" applyBorder="1" applyAlignment="1">
      <alignment horizontal="justify" vertical="center" wrapText="1"/>
    </xf>
    <xf numFmtId="0" fontId="60" fillId="6" borderId="3" xfId="0" applyFont="1" applyFill="1" applyBorder="1" applyAlignment="1">
      <alignment horizontal="center" vertical="center" wrapText="1"/>
    </xf>
    <xf numFmtId="0" fontId="62" fillId="6" borderId="9" xfId="0" applyFont="1" applyFill="1" applyBorder="1" applyAlignment="1">
      <alignment vertical="center" wrapText="1"/>
    </xf>
    <xf numFmtId="0" fontId="60" fillId="0" borderId="4" xfId="0" applyFont="1" applyBorder="1" applyAlignment="1">
      <alignment horizontal="left" vertical="center" wrapText="1"/>
    </xf>
    <xf numFmtId="0" fontId="61" fillId="0" borderId="4" xfId="0" applyFont="1" applyBorder="1" applyAlignment="1">
      <alignment horizontal="justify" vertical="center" wrapText="1"/>
    </xf>
    <xf numFmtId="0" fontId="61" fillId="0" borderId="13" xfId="0" applyFont="1" applyBorder="1" applyAlignment="1">
      <alignment horizontal="justify" vertical="center" wrapText="1"/>
    </xf>
    <xf numFmtId="0" fontId="54" fillId="0" borderId="0" xfId="0" applyFont="1" applyAlignment="1">
      <alignment horizontal="center" vertical="center"/>
    </xf>
    <xf numFmtId="0" fontId="54" fillId="0" borderId="9" xfId="0" applyFont="1" applyBorder="1" applyAlignment="1">
      <alignment vertical="center" wrapText="1"/>
    </xf>
    <xf numFmtId="0" fontId="54" fillId="0" borderId="7" xfId="0" applyFont="1" applyBorder="1" applyAlignment="1">
      <alignment vertical="center" wrapText="1"/>
    </xf>
    <xf numFmtId="0" fontId="56" fillId="6" borderId="9" xfId="0" applyFont="1" applyFill="1" applyBorder="1" applyAlignment="1">
      <alignment horizontal="center" vertical="center" wrapText="1"/>
    </xf>
    <xf numFmtId="0" fontId="57" fillId="0" borderId="6" xfId="0" applyFont="1" applyBorder="1" applyAlignment="1">
      <alignment vertical="center" wrapText="1"/>
    </xf>
    <xf numFmtId="0" fontId="56" fillId="0" borderId="6" xfId="0" applyFont="1" applyBorder="1" applyAlignment="1">
      <alignment vertical="center" wrapText="1"/>
    </xf>
    <xf numFmtId="0" fontId="57" fillId="0" borderId="6" xfId="0" applyFont="1" applyBorder="1" applyAlignment="1">
      <alignment horizontal="left" vertical="center" wrapText="1" indent="5"/>
    </xf>
    <xf numFmtId="0" fontId="57" fillId="0" borderId="7" xfId="0" applyFont="1" applyBorder="1" applyAlignment="1">
      <alignment vertical="center" wrapText="1"/>
    </xf>
    <xf numFmtId="0" fontId="56" fillId="0" borderId="9" xfId="0" applyFont="1" applyBorder="1" applyAlignment="1">
      <alignment vertical="center" wrapText="1"/>
    </xf>
    <xf numFmtId="0" fontId="57" fillId="0" borderId="9" xfId="0" applyFont="1" applyBorder="1" applyAlignment="1">
      <alignment vertical="center" wrapText="1"/>
    </xf>
    <xf numFmtId="0" fontId="63" fillId="0" borderId="7" xfId="0" applyFont="1" applyBorder="1" applyAlignment="1">
      <alignment horizontal="left" vertical="center"/>
    </xf>
    <xf numFmtId="0" fontId="57" fillId="0" borderId="7" xfId="0" applyFont="1" applyBorder="1" applyAlignment="1">
      <alignment horizontal="left" vertical="center"/>
    </xf>
    <xf numFmtId="0" fontId="56" fillId="6" borderId="3" xfId="0" applyFont="1" applyFill="1" applyBorder="1" applyAlignment="1">
      <alignment horizontal="center" vertical="center"/>
    </xf>
    <xf numFmtId="0" fontId="56" fillId="6" borderId="9" xfId="0" applyFont="1" applyFill="1" applyBorder="1" applyAlignment="1">
      <alignment horizontal="center" vertical="center"/>
    </xf>
    <xf numFmtId="0" fontId="57" fillId="0" borderId="6" xfId="0" applyFont="1" applyBorder="1" applyAlignment="1">
      <alignment vertical="center"/>
    </xf>
    <xf numFmtId="0" fontId="57" fillId="0" borderId="6" xfId="0" applyFont="1" applyBorder="1" applyAlignment="1">
      <alignment horizontal="left" vertical="center" indent="5"/>
    </xf>
    <xf numFmtId="0" fontId="57" fillId="0" borderId="6" xfId="0" applyFont="1" applyBorder="1" applyAlignment="1">
      <alignment horizontal="justify" vertical="center"/>
    </xf>
    <xf numFmtId="0" fontId="56" fillId="0" borderId="6" xfId="0" applyFont="1" applyBorder="1" applyAlignment="1">
      <alignment horizontal="left" vertical="center" indent="1"/>
    </xf>
    <xf numFmtId="0" fontId="57" fillId="0" borderId="9" xfId="0" applyFont="1" applyBorder="1" applyAlignment="1">
      <alignment horizontal="left" vertical="center" indent="1"/>
    </xf>
    <xf numFmtId="0" fontId="56" fillId="0" borderId="0" xfId="0" applyFont="1" applyBorder="1" applyAlignment="1">
      <alignment vertical="center"/>
    </xf>
    <xf numFmtId="0" fontId="56" fillId="0" borderId="5" xfId="0" applyFont="1" applyBorder="1" applyAlignment="1">
      <alignment horizontal="left" vertical="center" wrapText="1"/>
    </xf>
    <xf numFmtId="0" fontId="57" fillId="0" borderId="5" xfId="0" applyFont="1" applyBorder="1" applyAlignment="1">
      <alignment horizontal="left" vertical="center" wrapText="1"/>
    </xf>
    <xf numFmtId="0" fontId="57" fillId="0" borderId="5" xfId="0" applyFont="1" applyBorder="1" applyAlignment="1">
      <alignment horizontal="left" vertical="center" wrapText="1" indent="1"/>
    </xf>
    <xf numFmtId="0" fontId="56" fillId="0" borderId="7" xfId="0" applyFont="1" applyBorder="1" applyAlignment="1">
      <alignment horizontal="left" vertical="center" wrapText="1"/>
    </xf>
    <xf numFmtId="0" fontId="56" fillId="0" borderId="13" xfId="0" applyFont="1" applyBorder="1" applyAlignment="1">
      <alignment horizontal="center" vertical="center" wrapText="1"/>
    </xf>
    <xf numFmtId="0" fontId="56" fillId="0" borderId="9" xfId="0" applyFont="1" applyBorder="1" applyAlignment="1">
      <alignment horizontal="center" vertical="center" wrapText="1"/>
    </xf>
    <xf numFmtId="0" fontId="10" fillId="0" borderId="0" xfId="0" applyFont="1" applyFill="1" applyBorder="1" applyAlignment="1" applyProtection="1">
      <protection locked="0"/>
    </xf>
    <xf numFmtId="0" fontId="10" fillId="0" borderId="0" xfId="0" applyFont="1" applyFill="1" applyBorder="1" applyAlignment="1" applyProtection="1">
      <alignment vertical="top"/>
      <protection locked="0"/>
    </xf>
    <xf numFmtId="0" fontId="38" fillId="4" borderId="0" xfId="0" applyFont="1" applyFill="1" applyBorder="1" applyAlignment="1">
      <alignment vertical="center" wrapText="1"/>
    </xf>
    <xf numFmtId="0" fontId="55" fillId="4" borderId="0" xfId="0" applyFont="1" applyFill="1" applyBorder="1" applyAlignment="1">
      <alignment vertical="center" wrapText="1"/>
    </xf>
    <xf numFmtId="0" fontId="39" fillId="0" borderId="0" xfId="0" applyFont="1"/>
    <xf numFmtId="0" fontId="57" fillId="0" borderId="6" xfId="0" applyFont="1" applyBorder="1" applyAlignment="1">
      <alignment horizontal="right" vertical="center"/>
    </xf>
    <xf numFmtId="0" fontId="57" fillId="0" borderId="13" xfId="0" applyFont="1" applyBorder="1" applyAlignment="1">
      <alignment horizontal="right" vertical="center"/>
    </xf>
    <xf numFmtId="0" fontId="57" fillId="0" borderId="9" xfId="0" applyFont="1" applyBorder="1" applyAlignment="1">
      <alignment horizontal="right" vertical="center"/>
    </xf>
    <xf numFmtId="43" fontId="56" fillId="0" borderId="6" xfId="0" applyNumberFormat="1" applyFont="1" applyBorder="1" applyAlignment="1">
      <alignment horizontal="right" vertical="center" wrapText="1"/>
    </xf>
    <xf numFmtId="43" fontId="57" fillId="0" borderId="6" xfId="0" applyNumberFormat="1" applyFont="1" applyBorder="1" applyAlignment="1">
      <alignment horizontal="right" vertical="center" wrapText="1"/>
    </xf>
    <xf numFmtId="43" fontId="57" fillId="0" borderId="9" xfId="0" applyNumberFormat="1" applyFont="1" applyBorder="1" applyAlignment="1">
      <alignment horizontal="right" vertical="center" wrapText="1"/>
    </xf>
    <xf numFmtId="0" fontId="58" fillId="0" borderId="9" xfId="0" applyFont="1" applyBorder="1" applyAlignment="1">
      <alignment horizontal="right" vertical="center" wrapText="1"/>
    </xf>
    <xf numFmtId="43" fontId="25" fillId="0" borderId="6" xfId="0" applyNumberFormat="1" applyFont="1" applyBorder="1" applyAlignment="1">
      <alignment horizontal="right" vertical="center" wrapText="1"/>
    </xf>
    <xf numFmtId="0" fontId="56" fillId="0" borderId="52" xfId="0" applyFont="1" applyBorder="1" applyAlignment="1">
      <alignment vertical="center"/>
    </xf>
    <xf numFmtId="43" fontId="57" fillId="0" borderId="6" xfId="0" applyNumberFormat="1" applyFont="1" applyBorder="1" applyAlignment="1">
      <alignment horizontal="right" vertical="center"/>
    </xf>
    <xf numFmtId="43" fontId="57" fillId="0" borderId="9" xfId="0" applyNumberFormat="1" applyFont="1" applyBorder="1" applyAlignment="1">
      <alignment horizontal="right" vertical="center"/>
    </xf>
    <xf numFmtId="43" fontId="56" fillId="0" borderId="6" xfId="0" applyNumberFormat="1" applyFont="1" applyBorder="1" applyAlignment="1">
      <alignment horizontal="right" vertical="center"/>
    </xf>
    <xf numFmtId="0" fontId="57" fillId="0" borderId="6" xfId="0" applyFont="1" applyBorder="1" applyAlignment="1" applyProtection="1">
      <alignment horizontal="right" vertical="center"/>
    </xf>
    <xf numFmtId="43" fontId="57" fillId="0" borderId="6" xfId="0" applyNumberFormat="1" applyFont="1" applyBorder="1" applyAlignment="1" applyProtection="1">
      <alignment horizontal="right" vertical="center"/>
    </xf>
    <xf numFmtId="43" fontId="57" fillId="0" borderId="6" xfId="0" applyNumberFormat="1" applyFont="1" applyBorder="1" applyAlignment="1" applyProtection="1">
      <alignment horizontal="right" vertical="center"/>
      <protection locked="0"/>
    </xf>
    <xf numFmtId="43" fontId="57" fillId="0" borderId="9" xfId="0" applyNumberFormat="1" applyFont="1" applyBorder="1" applyAlignment="1" applyProtection="1">
      <alignment horizontal="right" vertical="center"/>
      <protection locked="0"/>
    </xf>
    <xf numFmtId="43" fontId="57" fillId="6" borderId="6" xfId="0" applyNumberFormat="1" applyFont="1" applyFill="1" applyBorder="1" applyAlignment="1" applyProtection="1">
      <alignment horizontal="right" vertical="center"/>
    </xf>
    <xf numFmtId="43" fontId="57" fillId="0" borderId="6" xfId="0" applyNumberFormat="1" applyFont="1" applyFill="1" applyBorder="1" applyAlignment="1" applyProtection="1">
      <alignment horizontal="right" vertical="center"/>
    </xf>
    <xf numFmtId="43" fontId="25" fillId="0" borderId="6" xfId="0" applyNumberFormat="1" applyFont="1" applyBorder="1" applyAlignment="1" applyProtection="1">
      <alignment horizontal="right" vertical="center" wrapText="1"/>
      <protection locked="0"/>
    </xf>
    <xf numFmtId="43" fontId="25" fillId="0" borderId="6" xfId="0" applyNumberFormat="1" applyFont="1" applyBorder="1" applyAlignment="1" applyProtection="1">
      <alignment horizontal="right" vertical="center" wrapText="1"/>
    </xf>
    <xf numFmtId="0" fontId="0" fillId="0" borderId="0" xfId="0" applyFill="1"/>
    <xf numFmtId="0" fontId="67" fillId="0" borderId="8" xfId="0" applyFont="1" applyBorder="1" applyAlignment="1">
      <alignment horizontal="left" vertical="center"/>
    </xf>
    <xf numFmtId="0" fontId="67" fillId="0" borderId="13" xfId="0" applyFont="1" applyBorder="1" applyAlignment="1">
      <alignment horizontal="center" vertical="center"/>
    </xf>
    <xf numFmtId="0" fontId="23" fillId="0" borderId="13" xfId="0" applyFont="1" applyBorder="1" applyAlignment="1">
      <alignment horizontal="justify" vertical="center" wrapText="1"/>
    </xf>
    <xf numFmtId="0" fontId="56" fillId="6" borderId="3" xfId="0" applyFont="1" applyFill="1" applyBorder="1" applyAlignment="1">
      <alignment horizontal="center" vertical="center" wrapText="1"/>
    </xf>
    <xf numFmtId="43" fontId="23" fillId="0" borderId="9" xfId="0" applyNumberFormat="1" applyFont="1" applyBorder="1" applyAlignment="1">
      <alignment horizontal="right" vertical="center" wrapText="1"/>
    </xf>
    <xf numFmtId="43" fontId="57" fillId="0" borderId="6" xfId="0" applyNumberFormat="1" applyFont="1" applyBorder="1" applyAlignment="1" applyProtection="1">
      <alignment horizontal="right" vertical="center" wrapText="1"/>
      <protection locked="0"/>
    </xf>
    <xf numFmtId="0" fontId="25" fillId="0" borderId="13" xfId="0" applyFont="1" applyBorder="1" applyAlignment="1">
      <alignment horizontal="left" vertical="center" wrapText="1"/>
    </xf>
    <xf numFmtId="0" fontId="25" fillId="0" borderId="8" xfId="0" applyFont="1" applyBorder="1" applyAlignment="1">
      <alignment horizontal="justify" vertical="center" wrapText="1"/>
    </xf>
    <xf numFmtId="0" fontId="25" fillId="0" borderId="9" xfId="0" applyFont="1" applyBorder="1" applyAlignment="1">
      <alignment horizontal="left" vertical="center" wrapText="1"/>
    </xf>
    <xf numFmtId="43" fontId="12" fillId="0" borderId="9" xfId="0" applyNumberFormat="1"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25" fillId="0" borderId="6"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25" fillId="0" borderId="0" xfId="0" applyFont="1" applyAlignment="1">
      <alignment horizontal="justify" vertical="center" wrapText="1"/>
    </xf>
    <xf numFmtId="0" fontId="12" fillId="0" borderId="4" xfId="0" applyFont="1" applyBorder="1" applyAlignment="1">
      <alignment horizontal="left" vertical="top" wrapText="1"/>
    </xf>
    <xf numFmtId="43" fontId="12" fillId="0" borderId="6" xfId="0" applyNumberFormat="1" applyFont="1" applyBorder="1" applyAlignment="1" applyProtection="1">
      <alignment horizontal="right" vertical="center" wrapText="1"/>
      <protection locked="0"/>
    </xf>
    <xf numFmtId="0" fontId="12" fillId="0" borderId="4" xfId="0" applyFont="1" applyBorder="1" applyAlignment="1">
      <alignment horizontal="justify" vertical="center" wrapText="1"/>
    </xf>
    <xf numFmtId="43" fontId="12" fillId="0" borderId="6" xfId="0" applyNumberFormat="1" applyFont="1" applyBorder="1" applyAlignment="1">
      <alignment horizontal="right" vertical="center" wrapText="1"/>
    </xf>
    <xf numFmtId="43" fontId="12" fillId="0" borderId="9" xfId="0" applyNumberFormat="1" applyFont="1" applyBorder="1" applyAlignment="1" applyProtection="1">
      <alignment horizontal="right" vertical="center" wrapText="1"/>
      <protection locked="0"/>
    </xf>
    <xf numFmtId="0" fontId="12" fillId="0" borderId="0" xfId="0" applyFont="1" applyBorder="1" applyAlignment="1">
      <alignment horizontal="justify" vertical="center" wrapText="1"/>
    </xf>
    <xf numFmtId="43" fontId="12" fillId="0" borderId="6" xfId="0" applyNumberFormat="1" applyFont="1" applyBorder="1" applyAlignment="1">
      <alignment horizontal="justify" vertical="center" wrapText="1"/>
    </xf>
    <xf numFmtId="43" fontId="25" fillId="0" borderId="9" xfId="0" applyNumberFormat="1" applyFont="1" applyBorder="1" applyAlignment="1">
      <alignment horizontal="right" vertical="center" wrapText="1"/>
    </xf>
    <xf numFmtId="43" fontId="56" fillId="6" borderId="6" xfId="0" applyNumberFormat="1" applyFont="1" applyFill="1" applyBorder="1" applyAlignment="1">
      <alignment horizontal="right" vertical="center" wrapText="1"/>
    </xf>
    <xf numFmtId="43" fontId="66" fillId="0" borderId="4" xfId="0" applyNumberFormat="1" applyFont="1" applyBorder="1" applyAlignment="1">
      <alignment vertical="center"/>
    </xf>
    <xf numFmtId="43" fontId="67" fillId="0" borderId="4" xfId="0" applyNumberFormat="1" applyFont="1" applyBorder="1" applyAlignment="1">
      <alignment vertical="center"/>
    </xf>
    <xf numFmtId="43" fontId="67" fillId="0" borderId="4" xfId="0" applyNumberFormat="1" applyFont="1" applyBorder="1" applyAlignment="1" applyProtection="1">
      <alignment vertical="center"/>
      <protection locked="0"/>
    </xf>
    <xf numFmtId="43" fontId="56" fillId="0" borderId="4" xfId="0" applyNumberFormat="1" applyFont="1" applyBorder="1" applyAlignment="1">
      <alignment horizontal="right" wrapText="1"/>
    </xf>
    <xf numFmtId="43" fontId="56" fillId="0" borderId="6" xfId="0" applyNumberFormat="1" applyFont="1" applyBorder="1" applyAlignment="1">
      <alignment horizontal="right" wrapText="1"/>
    </xf>
    <xf numFmtId="43" fontId="56" fillId="0" borderId="4" xfId="0" applyNumberFormat="1" applyFont="1" applyBorder="1" applyAlignment="1" applyProtection="1">
      <alignment horizontal="right" wrapText="1"/>
      <protection locked="0"/>
    </xf>
    <xf numFmtId="43" fontId="56" fillId="0" borderId="6" xfId="0" applyNumberFormat="1" applyFont="1" applyBorder="1" applyAlignment="1" applyProtection="1">
      <alignment horizontal="right" wrapText="1"/>
      <protection locked="0"/>
    </xf>
    <xf numFmtId="0" fontId="25" fillId="0" borderId="51" xfId="0" applyFont="1" applyBorder="1" applyAlignment="1">
      <alignment horizontal="justify" vertical="center" wrapText="1"/>
    </xf>
    <xf numFmtId="43" fontId="25" fillId="0" borderId="3" xfId="0" applyNumberFormat="1" applyFont="1" applyBorder="1" applyAlignment="1">
      <alignment horizontal="right" vertical="center" wrapText="1"/>
    </xf>
    <xf numFmtId="0" fontId="12" fillId="0" borderId="2" xfId="0" applyFont="1" applyBorder="1" applyAlignment="1">
      <alignment horizontal="justify" vertical="center" wrapText="1"/>
    </xf>
    <xf numFmtId="0" fontId="25" fillId="0" borderId="3" xfId="0" applyFont="1" applyBorder="1" applyAlignment="1">
      <alignment horizontal="justify" vertical="center" wrapText="1"/>
    </xf>
    <xf numFmtId="0" fontId="57" fillId="0" borderId="8" xfId="0" applyFont="1" applyBorder="1" applyAlignment="1">
      <alignment horizontal="left" vertical="center"/>
    </xf>
    <xf numFmtId="0" fontId="57" fillId="0" borderId="53" xfId="0" applyFont="1" applyBorder="1" applyAlignment="1">
      <alignment horizontal="left" vertical="justify"/>
    </xf>
    <xf numFmtId="43" fontId="67" fillId="0" borderId="13" xfId="0" applyNumberFormat="1" applyFont="1" applyBorder="1" applyAlignment="1" applyProtection="1">
      <alignment vertical="center"/>
      <protection locked="0"/>
    </xf>
    <xf numFmtId="0" fontId="12" fillId="0" borderId="6" xfId="0" applyFont="1" applyBorder="1" applyAlignment="1">
      <alignment horizontal="center" vertical="center" wrapText="1"/>
    </xf>
    <xf numFmtId="0" fontId="25" fillId="0" borderId="0" xfId="0" applyFont="1" applyFill="1" applyAlignment="1" applyProtection="1">
      <alignment vertical="center"/>
    </xf>
    <xf numFmtId="0" fontId="51" fillId="0" borderId="0" xfId="0" applyFont="1" applyFill="1"/>
    <xf numFmtId="0" fontId="12" fillId="0" borderId="5" xfId="0" applyFont="1" applyBorder="1" applyAlignment="1">
      <alignment horizontal="left" vertical="center"/>
    </xf>
    <xf numFmtId="0" fontId="12" fillId="0" borderId="6" xfId="0" applyFont="1" applyBorder="1" applyAlignment="1">
      <alignment horizontal="left" vertical="center"/>
    </xf>
    <xf numFmtId="0" fontId="25" fillId="0" borderId="5" xfId="0" applyFont="1" applyBorder="1" applyAlignment="1">
      <alignment horizontal="justify" vertical="center"/>
    </xf>
    <xf numFmtId="0" fontId="25" fillId="0" borderId="6" xfId="0" applyFont="1" applyBorder="1" applyAlignment="1">
      <alignment horizontal="justify"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67" fillId="0" borderId="7" xfId="0" applyFont="1" applyBorder="1" applyAlignment="1">
      <alignment horizontal="left" vertical="center"/>
    </xf>
    <xf numFmtId="0" fontId="67" fillId="0" borderId="0" xfId="0" applyFont="1" applyBorder="1" applyAlignment="1">
      <alignment horizontal="left" vertical="center"/>
    </xf>
    <xf numFmtId="41" fontId="57" fillId="0" borderId="6" xfId="0" applyNumberFormat="1" applyFont="1" applyBorder="1" applyAlignment="1" applyProtection="1">
      <alignment vertical="center" wrapText="1"/>
      <protection locked="0"/>
    </xf>
    <xf numFmtId="0" fontId="40" fillId="0" borderId="0" xfId="0" applyFont="1" applyFill="1" applyAlignment="1" applyProtection="1">
      <alignment wrapText="1"/>
    </xf>
    <xf numFmtId="43" fontId="57" fillId="0" borderId="9" xfId="0" applyNumberFormat="1" applyFont="1" applyBorder="1" applyAlignment="1" applyProtection="1">
      <alignment horizontal="right" vertical="center"/>
    </xf>
    <xf numFmtId="43" fontId="56" fillId="0" borderId="6" xfId="0" applyNumberFormat="1" applyFont="1" applyBorder="1" applyAlignment="1" applyProtection="1">
      <alignment horizontal="right" vertical="center"/>
    </xf>
    <xf numFmtId="43" fontId="56" fillId="0" borderId="6" xfId="0" applyNumberFormat="1" applyFont="1" applyFill="1" applyBorder="1" applyAlignment="1">
      <alignment horizontal="right" vertical="center" wrapText="1"/>
    </xf>
    <xf numFmtId="43" fontId="25" fillId="0" borderId="9" xfId="0" applyNumberFormat="1" applyFont="1" applyFill="1" applyBorder="1" applyAlignment="1">
      <alignment horizontal="right" vertical="center" wrapText="1"/>
    </xf>
    <xf numFmtId="41" fontId="57" fillId="0" borderId="6" xfId="0" applyNumberFormat="1" applyFont="1" applyBorder="1" applyAlignment="1">
      <alignment vertical="center" wrapText="1"/>
    </xf>
    <xf numFmtId="41" fontId="57" fillId="0" borderId="6" xfId="0" applyNumberFormat="1" applyFont="1" applyBorder="1" applyAlignment="1">
      <alignment horizontal="right" vertical="center"/>
    </xf>
    <xf numFmtId="41" fontId="57" fillId="6" borderId="6" xfId="0" applyNumberFormat="1" applyFont="1" applyFill="1" applyBorder="1" applyAlignment="1">
      <alignment horizontal="right" vertical="center" wrapText="1"/>
    </xf>
    <xf numFmtId="41" fontId="56" fillId="0" borderId="6" xfId="0" applyNumberFormat="1" applyFont="1" applyBorder="1" applyAlignment="1">
      <alignment horizontal="right" vertical="center" wrapText="1"/>
    </xf>
    <xf numFmtId="41" fontId="56" fillId="0" borderId="6" xfId="0" applyNumberFormat="1" applyFont="1" applyBorder="1" applyAlignment="1">
      <alignment horizontal="right" vertical="center"/>
    </xf>
    <xf numFmtId="41" fontId="56" fillId="0" borderId="6" xfId="0" applyNumberFormat="1" applyFont="1" applyBorder="1" applyAlignment="1">
      <alignment vertical="center" wrapText="1"/>
    </xf>
    <xf numFmtId="41" fontId="56" fillId="0" borderId="6" xfId="0" applyNumberFormat="1" applyFont="1" applyBorder="1" applyAlignment="1" applyProtection="1">
      <alignment vertical="center" wrapText="1"/>
      <protection locked="0"/>
    </xf>
    <xf numFmtId="41" fontId="57" fillId="2" borderId="6" xfId="0" applyNumberFormat="1" applyFont="1" applyFill="1" applyBorder="1" applyAlignment="1" applyProtection="1">
      <alignment vertical="center" wrapText="1"/>
    </xf>
    <xf numFmtId="41" fontId="57" fillId="0" borderId="6" xfId="0" applyNumberFormat="1" applyFont="1" applyFill="1" applyBorder="1" applyAlignment="1">
      <alignment horizontal="right" vertical="center" wrapText="1"/>
    </xf>
    <xf numFmtId="0" fontId="66" fillId="0" borderId="6" xfId="0" applyFont="1" applyFill="1" applyBorder="1" applyAlignment="1">
      <alignment horizontal="center" vertical="center"/>
    </xf>
    <xf numFmtId="43" fontId="56" fillId="0" borderId="6" xfId="0" applyNumberFormat="1" applyFont="1" applyFill="1" applyBorder="1" applyAlignment="1" applyProtection="1">
      <alignment horizontal="right" vertical="center" wrapText="1"/>
      <protection locked="0"/>
    </xf>
    <xf numFmtId="0" fontId="68" fillId="0" borderId="0" xfId="0" applyFont="1" applyAlignment="1" applyProtection="1">
      <protection locked="0"/>
    </xf>
    <xf numFmtId="0" fontId="69" fillId="0" borderId="0" xfId="0" applyFont="1" applyAlignment="1" applyProtection="1">
      <protection locked="0"/>
    </xf>
    <xf numFmtId="0" fontId="35" fillId="0" borderId="0" xfId="0" applyFont="1" applyFill="1" applyBorder="1" applyAlignment="1" applyProtection="1">
      <alignment horizontal="right" vertical="top"/>
      <protection locked="0"/>
    </xf>
    <xf numFmtId="0" fontId="68" fillId="0" borderId="0" xfId="0" applyFont="1" applyProtection="1">
      <protection locked="0"/>
    </xf>
    <xf numFmtId="0" fontId="70" fillId="0" borderId="0" xfId="0" applyFont="1" applyFill="1" applyProtection="1">
      <protection locked="0"/>
    </xf>
    <xf numFmtId="0" fontId="69" fillId="0" borderId="0" xfId="0" applyFont="1" applyProtection="1">
      <protection locked="0"/>
    </xf>
    <xf numFmtId="0" fontId="63" fillId="0" borderId="3" xfId="0" applyFont="1" applyBorder="1" applyAlignment="1">
      <alignment horizontal="center" vertical="center"/>
    </xf>
    <xf numFmtId="43" fontId="57" fillId="0" borderId="4" xfId="0" applyNumberFormat="1" applyFont="1" applyBorder="1" applyAlignment="1" applyProtection="1">
      <alignment horizontal="right" vertical="center"/>
      <protection locked="0"/>
    </xf>
    <xf numFmtId="43" fontId="57" fillId="0" borderId="4" xfId="0" applyNumberFormat="1" applyFont="1" applyBorder="1" applyAlignment="1" applyProtection="1">
      <alignment horizontal="right" vertical="center"/>
    </xf>
    <xf numFmtId="0" fontId="57" fillId="0" borderId="53" xfId="0" applyFont="1" applyBorder="1" applyAlignment="1">
      <alignment horizontal="left" vertical="center"/>
    </xf>
    <xf numFmtId="0" fontId="32" fillId="0" borderId="0" xfId="0" applyFont="1" applyProtection="1">
      <protection locked="0"/>
    </xf>
    <xf numFmtId="0" fontId="6"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56" fillId="0" borderId="5" xfId="0" applyFont="1" applyBorder="1" applyAlignment="1">
      <alignment horizontal="justify" vertical="center" wrapText="1"/>
    </xf>
    <xf numFmtId="0" fontId="56" fillId="0" borderId="6" xfId="0" applyFont="1" applyBorder="1" applyAlignment="1">
      <alignment horizontal="justify" vertical="center" wrapText="1"/>
    </xf>
    <xf numFmtId="0" fontId="56" fillId="4" borderId="9" xfId="0" applyFont="1" applyFill="1" applyBorder="1" applyAlignment="1">
      <alignment horizontal="center" vertical="center" wrapText="1"/>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7" fillId="0" borderId="0" xfId="0" applyFont="1" applyBorder="1" applyAlignment="1">
      <alignment horizontal="left" vertical="center"/>
    </xf>
    <xf numFmtId="0" fontId="57" fillId="0" borderId="52" xfId="0" applyFont="1" applyBorder="1" applyAlignment="1">
      <alignment horizontal="left" vertical="center"/>
    </xf>
    <xf numFmtId="0" fontId="57" fillId="0" borderId="5" xfId="0" applyFont="1" applyBorder="1" applyAlignment="1">
      <alignment horizontal="left" vertical="center"/>
    </xf>
    <xf numFmtId="0" fontId="57" fillId="0" borderId="0" xfId="0" applyFont="1" applyBorder="1" applyAlignment="1">
      <alignment vertical="center"/>
    </xf>
    <xf numFmtId="0" fontId="57" fillId="0" borderId="52" xfId="0" applyFont="1" applyBorder="1" applyAlignment="1">
      <alignment vertical="center"/>
    </xf>
    <xf numFmtId="0" fontId="57" fillId="0" borderId="52" xfId="0" applyFont="1" applyBorder="1" applyAlignment="1">
      <alignment horizontal="left" vertical="justify"/>
    </xf>
    <xf numFmtId="0" fontId="3" fillId="0" borderId="49" xfId="0" applyFont="1" applyFill="1" applyBorder="1" applyAlignment="1" applyProtection="1">
      <alignment horizontal="center" vertical="center" wrapText="1"/>
      <protection locked="0"/>
    </xf>
    <xf numFmtId="0" fontId="25" fillId="0" borderId="9" xfId="0" applyFont="1" applyFill="1" applyBorder="1" applyAlignment="1">
      <alignment horizontal="center" vertical="center" wrapText="1"/>
    </xf>
    <xf numFmtId="0" fontId="56" fillId="6" borderId="12" xfId="0" applyFont="1" applyFill="1" applyBorder="1" applyAlignment="1">
      <alignment horizontal="center" vertical="center" wrapText="1"/>
    </xf>
    <xf numFmtId="0" fontId="56" fillId="6" borderId="51" xfId="0" applyFont="1" applyFill="1" applyBorder="1" applyAlignment="1">
      <alignment horizontal="center" vertical="center" wrapText="1"/>
    </xf>
    <xf numFmtId="0" fontId="56" fillId="6" borderId="13" xfId="0" applyFont="1" applyFill="1" applyBorder="1" applyAlignment="1">
      <alignment horizontal="center" vertical="center" wrapText="1"/>
    </xf>
    <xf numFmtId="0" fontId="32" fillId="0" borderId="0" xfId="0" applyFont="1" applyAlignment="1" applyProtection="1">
      <alignment horizont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32" fillId="0" borderId="0" xfId="0" applyFont="1" applyFill="1" applyAlignment="1">
      <alignment horizontal="center"/>
    </xf>
    <xf numFmtId="0" fontId="33" fillId="0" borderId="2" xfId="0" applyFont="1" applyFill="1" applyBorder="1" applyAlignment="1">
      <alignment horizontal="center" vertical="center"/>
    </xf>
    <xf numFmtId="0" fontId="56" fillId="0" borderId="5" xfId="0" applyFont="1" applyBorder="1" applyAlignment="1">
      <alignment vertical="center"/>
    </xf>
    <xf numFmtId="0" fontId="57" fillId="0" borderId="5" xfId="0" applyFont="1" applyBorder="1" applyAlignment="1">
      <alignment vertical="center"/>
    </xf>
    <xf numFmtId="0" fontId="57" fillId="0" borderId="6" xfId="0" applyFont="1" applyBorder="1" applyAlignment="1">
      <alignment horizontal="left" vertical="center" indent="1"/>
    </xf>
    <xf numFmtId="0" fontId="56" fillId="0" borderId="6" xfId="0" applyFont="1" applyBorder="1" applyAlignment="1">
      <alignment vertical="center"/>
    </xf>
    <xf numFmtId="0" fontId="56" fillId="0" borderId="5" xfId="0" applyFont="1" applyBorder="1" applyAlignment="1">
      <alignment vertical="center" wrapText="1"/>
    </xf>
    <xf numFmtId="0" fontId="55" fillId="4" borderId="0" xfId="0" applyFont="1" applyFill="1" applyBorder="1" applyAlignment="1">
      <alignment horizontal="center" vertical="center" wrapText="1"/>
    </xf>
    <xf numFmtId="0" fontId="57" fillId="0" borderId="5" xfId="0" applyFont="1" applyBorder="1" applyAlignment="1">
      <alignment vertical="center" wrapText="1"/>
    </xf>
    <xf numFmtId="0" fontId="16" fillId="0" borderId="15" xfId="0" applyFont="1" applyFill="1" applyBorder="1" applyAlignment="1" applyProtection="1">
      <alignment vertical="center"/>
      <protection locked="0"/>
    </xf>
    <xf numFmtId="3" fontId="3" fillId="0" borderId="9" xfId="0" applyNumberFormat="1" applyFont="1" applyBorder="1" applyAlignment="1" applyProtection="1">
      <alignment horizontal="right" vertical="center" wrapText="1"/>
    </xf>
    <xf numFmtId="0" fontId="11" fillId="0" borderId="1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4" fontId="11" fillId="0" borderId="10" xfId="0" applyNumberFormat="1" applyFont="1" applyBorder="1" applyAlignment="1" applyProtection="1">
      <alignment vertical="center"/>
      <protection locked="0"/>
    </xf>
    <xf numFmtId="4" fontId="11" fillId="0" borderId="12" xfId="0" applyNumberFormat="1" applyFont="1" applyBorder="1" applyAlignment="1" applyProtection="1">
      <alignment vertical="center"/>
      <protection locked="0"/>
    </xf>
    <xf numFmtId="0" fontId="6" fillId="0" borderId="0" xfId="0" applyFont="1" applyAlignment="1">
      <alignment horizontal="center"/>
    </xf>
    <xf numFmtId="0" fontId="72" fillId="0" borderId="13" xfId="0" applyFont="1" applyBorder="1" applyAlignment="1">
      <alignment horizontal="justify" vertical="center" wrapText="1"/>
    </xf>
    <xf numFmtId="0" fontId="72" fillId="0" borderId="9" xfId="0" applyFont="1" applyBorder="1" applyAlignment="1">
      <alignment horizontal="justify" vertical="center" wrapText="1"/>
    </xf>
    <xf numFmtId="0" fontId="72" fillId="6" borderId="13" xfId="0" applyFont="1" applyFill="1" applyBorder="1" applyAlignment="1">
      <alignment horizontal="justify" vertical="center" wrapText="1"/>
    </xf>
    <xf numFmtId="0" fontId="72" fillId="6" borderId="9" xfId="0" applyFont="1" applyFill="1" applyBorder="1" applyAlignment="1">
      <alignment horizontal="justify" vertical="center" wrapText="1"/>
    </xf>
    <xf numFmtId="0" fontId="72" fillId="6" borderId="6" xfId="0" applyFont="1" applyFill="1" applyBorder="1" applyAlignment="1">
      <alignment horizontal="justify" vertical="center" wrapText="1"/>
    </xf>
    <xf numFmtId="0" fontId="72"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51"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67" fillId="0" borderId="5" xfId="0" applyFont="1" applyBorder="1" applyAlignment="1">
      <alignment horizontal="left" vertical="center"/>
    </xf>
    <xf numFmtId="0" fontId="66" fillId="0" borderId="9" xfId="0" applyFont="1" applyFill="1" applyBorder="1" applyAlignment="1">
      <alignment horizontal="center" vertical="center"/>
    </xf>
    <xf numFmtId="0" fontId="66" fillId="0" borderId="5" xfId="0" applyFont="1" applyFill="1" applyBorder="1" applyAlignment="1">
      <alignment horizontal="center" vertical="center"/>
    </xf>
    <xf numFmtId="0" fontId="25"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21" fillId="0" borderId="41" xfId="0"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27" fillId="0" borderId="41" xfId="0" applyFont="1" applyFill="1" applyBorder="1" applyAlignment="1" applyProtection="1">
      <alignment horizontal="center" vertical="center" wrapText="1"/>
      <protection locked="0"/>
    </xf>
    <xf numFmtId="0" fontId="27" fillId="0" borderId="40" xfId="0" applyFont="1" applyFill="1" applyBorder="1" applyAlignment="1" applyProtection="1">
      <alignment horizontal="center" vertical="center" wrapText="1"/>
      <protection locked="0"/>
    </xf>
    <xf numFmtId="43" fontId="5" fillId="0" borderId="17" xfId="12" applyFont="1" applyFill="1" applyBorder="1" applyAlignment="1" applyProtection="1">
      <alignment horizontal="right" vertical="center"/>
      <protection locked="0"/>
    </xf>
    <xf numFmtId="43" fontId="5" fillId="0" borderId="16" xfId="12" applyFont="1" applyFill="1" applyBorder="1" applyAlignment="1" applyProtection="1">
      <alignment horizontal="right" vertical="center"/>
      <protection locked="0"/>
    </xf>
    <xf numFmtId="43" fontId="16" fillId="0" borderId="15" xfId="12" applyFont="1" applyFill="1" applyBorder="1" applyAlignment="1" applyProtection="1">
      <alignment horizontal="justify" vertical="center"/>
      <protection locked="0"/>
    </xf>
    <xf numFmtId="43" fontId="16" fillId="0" borderId="16" xfId="12" applyFont="1" applyFill="1" applyBorder="1" applyAlignment="1" applyProtection="1">
      <alignment horizontal="justify" vertical="center"/>
      <protection locked="0"/>
    </xf>
    <xf numFmtId="43" fontId="16" fillId="0" borderId="22" xfId="12" applyFont="1" applyFill="1" applyBorder="1" applyAlignment="1" applyProtection="1">
      <alignment horizontal="justify" vertical="center"/>
      <protection locked="0"/>
    </xf>
    <xf numFmtId="4" fontId="19" fillId="0" borderId="47" xfId="0" applyNumberFormat="1" applyFont="1" applyFill="1" applyBorder="1" applyAlignment="1" applyProtection="1">
      <alignment horizontal="right" vertical="center"/>
    </xf>
    <xf numFmtId="0" fontId="38" fillId="7" borderId="13" xfId="0" applyFont="1" applyFill="1" applyBorder="1" applyAlignment="1">
      <alignment horizontal="center" vertical="center"/>
    </xf>
    <xf numFmtId="0" fontId="38" fillId="7" borderId="9" xfId="0" applyFont="1" applyFill="1" applyBorder="1" applyAlignment="1">
      <alignment horizontal="center" vertical="center" wrapText="1"/>
    </xf>
    <xf numFmtId="0" fontId="38" fillId="7" borderId="9" xfId="0" applyFont="1" applyFill="1" applyBorder="1" applyAlignment="1">
      <alignment horizontal="center" vertical="center"/>
    </xf>
    <xf numFmtId="0" fontId="54" fillId="0" borderId="58" xfId="0" applyFont="1" applyBorder="1" applyAlignment="1">
      <alignment horizontal="justify" vertical="center"/>
    </xf>
    <xf numFmtId="0" fontId="54" fillId="0" borderId="59" xfId="0" applyFont="1" applyBorder="1" applyAlignment="1">
      <alignment horizontal="center" vertical="center" wrapText="1"/>
    </xf>
    <xf numFmtId="0" fontId="54" fillId="0" borderId="59" xfId="0" applyFont="1" applyBorder="1" applyAlignment="1">
      <alignment horizontal="center" vertical="center"/>
    </xf>
    <xf numFmtId="0" fontId="55" fillId="0" borderId="58" xfId="0" applyFont="1" applyBorder="1" applyAlignment="1">
      <alignment horizontal="justify" vertical="center"/>
    </xf>
    <xf numFmtId="43" fontId="54" fillId="0" borderId="59" xfId="12" applyFont="1" applyBorder="1" applyAlignment="1">
      <alignment horizontal="center" vertical="center" wrapText="1"/>
    </xf>
    <xf numFmtId="0" fontId="54" fillId="2" borderId="59" xfId="0" applyFont="1" applyFill="1" applyBorder="1" applyAlignment="1" applyProtection="1">
      <alignment horizontal="center" vertical="center" wrapText="1"/>
    </xf>
    <xf numFmtId="0" fontId="54" fillId="2" borderId="59" xfId="0" applyFont="1" applyFill="1" applyBorder="1" applyAlignment="1" applyProtection="1">
      <alignment horizontal="center" vertical="center"/>
    </xf>
    <xf numFmtId="43" fontId="54" fillId="0" borderId="59" xfId="12" applyFont="1" applyBorder="1" applyAlignment="1">
      <alignment horizontal="center" vertical="center"/>
    </xf>
    <xf numFmtId="0" fontId="74" fillId="0" borderId="58" xfId="0" applyFont="1" applyBorder="1" applyAlignment="1">
      <alignment horizontal="justify" vertical="center"/>
    </xf>
    <xf numFmtId="43" fontId="63" fillId="0" borderId="59" xfId="12" applyFont="1" applyBorder="1" applyAlignment="1" applyProtection="1">
      <alignment horizontal="center" vertical="center" wrapText="1"/>
      <protection locked="0"/>
    </xf>
    <xf numFmtId="0" fontId="63" fillId="2" borderId="59" xfId="0" applyFont="1" applyFill="1" applyBorder="1" applyAlignment="1" applyProtection="1">
      <alignment horizontal="center" vertical="center" wrapText="1"/>
    </xf>
    <xf numFmtId="0" fontId="63" fillId="2" borderId="59" xfId="0" applyFont="1" applyFill="1" applyBorder="1" applyAlignment="1" applyProtection="1">
      <alignment horizontal="center" vertical="center"/>
    </xf>
    <xf numFmtId="0" fontId="54" fillId="0" borderId="59" xfId="0" applyFont="1" applyBorder="1" applyAlignment="1">
      <alignment horizontal="justify" vertical="center" wrapText="1"/>
    </xf>
    <xf numFmtId="0" fontId="54" fillId="0" borderId="59" xfId="0" applyFont="1" applyBorder="1" applyAlignment="1">
      <alignment horizontal="justify" vertical="center"/>
    </xf>
    <xf numFmtId="0" fontId="54" fillId="2" borderId="59" xfId="0" applyFont="1" applyFill="1" applyBorder="1" applyAlignment="1">
      <alignment horizontal="center" vertical="center" wrapText="1"/>
    </xf>
    <xf numFmtId="0" fontId="54" fillId="2" borderId="59" xfId="0" applyFont="1" applyFill="1" applyBorder="1" applyAlignment="1">
      <alignment horizontal="center" vertical="center"/>
    </xf>
    <xf numFmtId="0" fontId="63" fillId="2" borderId="59" xfId="0" applyFont="1" applyFill="1" applyBorder="1" applyAlignment="1">
      <alignment horizontal="center" vertical="center" wrapText="1"/>
    </xf>
    <xf numFmtId="0" fontId="63" fillId="2" borderId="59" xfId="0" applyFont="1" applyFill="1" applyBorder="1" applyAlignment="1">
      <alignment horizontal="center" vertical="center"/>
    </xf>
    <xf numFmtId="43" fontId="63" fillId="0" borderId="59" xfId="12" applyFont="1" applyBorder="1" applyAlignment="1" applyProtection="1">
      <alignment horizontal="center" vertical="center"/>
      <protection locked="0"/>
    </xf>
    <xf numFmtId="0" fontId="63" fillId="0" borderId="59" xfId="0" applyFont="1" applyBorder="1" applyAlignment="1">
      <alignment horizontal="center" vertical="center" wrapText="1"/>
    </xf>
    <xf numFmtId="0" fontId="63" fillId="0" borderId="59" xfId="0" applyFont="1" applyBorder="1" applyAlignment="1">
      <alignment horizontal="center" vertical="center"/>
    </xf>
    <xf numFmtId="0" fontId="55" fillId="0" borderId="13" xfId="0" applyFont="1" applyBorder="1" applyAlignment="1">
      <alignment horizontal="left" vertical="center"/>
    </xf>
    <xf numFmtId="0" fontId="54" fillId="0" borderId="9" xfId="0" applyFont="1" applyBorder="1" applyAlignment="1">
      <alignment horizontal="center" vertical="center" wrapText="1"/>
    </xf>
    <xf numFmtId="0" fontId="54" fillId="0" borderId="9" xfId="0" applyFont="1" applyBorder="1" applyAlignment="1">
      <alignment horizontal="center" vertical="center"/>
    </xf>
    <xf numFmtId="43" fontId="54" fillId="0" borderId="9" xfId="12" applyFont="1" applyBorder="1" applyAlignment="1">
      <alignment horizontal="center" vertical="center" wrapText="1"/>
    </xf>
    <xf numFmtId="43" fontId="54" fillId="0" borderId="9" xfId="12" applyFont="1" applyBorder="1" applyAlignment="1">
      <alignment horizontal="center" vertical="center"/>
    </xf>
    <xf numFmtId="0" fontId="75" fillId="0" borderId="0" xfId="0" applyFont="1" applyAlignment="1">
      <alignment horizontal="left" vertical="center"/>
    </xf>
    <xf numFmtId="0" fontId="55" fillId="0" borderId="13" xfId="0" applyFont="1" applyBorder="1" applyAlignment="1">
      <alignment horizontal="left" vertical="center" wrapText="1"/>
    </xf>
    <xf numFmtId="0" fontId="55" fillId="0" borderId="58" xfId="0" applyFont="1" applyBorder="1" applyAlignment="1">
      <alignment horizontal="left" vertical="center" wrapText="1"/>
    </xf>
    <xf numFmtId="0" fontId="80" fillId="8" borderId="67" xfId="0" applyFont="1" applyFill="1" applyBorder="1" applyAlignment="1">
      <alignment horizontal="center" vertical="top"/>
    </xf>
    <xf numFmtId="0" fontId="80" fillId="8" borderId="67" xfId="0" applyFont="1" applyFill="1" applyBorder="1" applyAlignment="1">
      <alignment horizontal="center" vertical="top" wrapText="1"/>
    </xf>
    <xf numFmtId="0" fontId="80" fillId="8" borderId="67" xfId="0" applyFont="1" applyFill="1" applyBorder="1" applyAlignment="1">
      <alignment horizontal="center" vertical="center"/>
    </xf>
    <xf numFmtId="0" fontId="80" fillId="8" borderId="67" xfId="0" applyFont="1" applyFill="1" applyBorder="1" applyAlignment="1">
      <alignment horizontal="center" vertical="center" wrapText="1"/>
    </xf>
    <xf numFmtId="0" fontId="80" fillId="8" borderId="67" xfId="0" applyFont="1" applyFill="1" applyBorder="1" applyAlignment="1">
      <alignment horizontal="center" wrapText="1"/>
    </xf>
    <xf numFmtId="0" fontId="81" fillId="2" borderId="67" xfId="0" applyFont="1" applyFill="1" applyBorder="1" applyAlignment="1">
      <alignment horizontal="center" vertical="center" wrapText="1"/>
    </xf>
    <xf numFmtId="2" fontId="82" fillId="2" borderId="67" xfId="0" applyNumberFormat="1" applyFont="1" applyFill="1" applyBorder="1" applyAlignment="1">
      <alignment horizontal="center" vertical="center" wrapText="1"/>
    </xf>
    <xf numFmtId="2" fontId="82" fillId="2" borderId="67" xfId="0" applyNumberFormat="1" applyFont="1" applyFill="1" applyBorder="1" applyAlignment="1">
      <alignment horizontal="center" vertical="center"/>
    </xf>
    <xf numFmtId="0" fontId="0" fillId="2" borderId="68" xfId="0" applyFill="1" applyBorder="1" applyAlignment="1">
      <alignment horizontal="center" vertical="center" wrapText="1"/>
    </xf>
    <xf numFmtId="9" fontId="0" fillId="2" borderId="69" xfId="0" applyNumberFormat="1" applyFill="1" applyBorder="1" applyAlignment="1">
      <alignment horizontal="center" vertical="center"/>
    </xf>
    <xf numFmtId="0" fontId="80" fillId="8" borderId="70" xfId="0" applyFont="1" applyFill="1" applyBorder="1" applyAlignment="1">
      <alignment vertical="center"/>
    </xf>
    <xf numFmtId="0" fontId="0" fillId="2" borderId="0" xfId="0" applyFill="1"/>
    <xf numFmtId="0" fontId="0" fillId="2" borderId="72" xfId="0" applyFill="1" applyBorder="1"/>
    <xf numFmtId="0" fontId="80" fillId="8" borderId="73" xfId="0" applyFont="1" applyFill="1" applyBorder="1" applyAlignment="1">
      <alignment vertical="center"/>
    </xf>
    <xf numFmtId="0" fontId="0" fillId="2" borderId="0" xfId="0" applyFill="1" applyAlignment="1">
      <alignment horizontal="center" vertical="top"/>
    </xf>
    <xf numFmtId="9" fontId="0" fillId="2" borderId="75" xfId="0" applyNumberFormat="1" applyFill="1" applyBorder="1" applyAlignment="1">
      <alignment horizontal="center" vertical="top"/>
    </xf>
    <xf numFmtId="0" fontId="82" fillId="2" borderId="67" xfId="0" applyFont="1" applyFill="1" applyBorder="1" applyAlignment="1">
      <alignment horizontal="center" vertical="center" wrapText="1"/>
    </xf>
    <xf numFmtId="0" fontId="0" fillId="2" borderId="77" xfId="0" applyFill="1" applyBorder="1" applyAlignment="1">
      <alignment horizontal="center" vertical="center" wrapText="1"/>
    </xf>
    <xf numFmtId="9" fontId="0" fillId="2" borderId="78" xfId="0" applyNumberFormat="1" applyFill="1" applyBorder="1" applyAlignment="1">
      <alignment horizontal="center" vertical="center"/>
    </xf>
    <xf numFmtId="3" fontId="82" fillId="2" borderId="67" xfId="0" applyNumberFormat="1" applyFont="1" applyFill="1" applyBorder="1" applyAlignment="1">
      <alignment horizontal="center" vertical="center" wrapText="1"/>
    </xf>
    <xf numFmtId="0" fontId="0" fillId="2" borderId="77" xfId="0" applyFill="1" applyBorder="1" applyAlignment="1">
      <alignment horizontal="center" vertical="center"/>
    </xf>
    <xf numFmtId="10" fontId="0" fillId="2" borderId="78" xfId="0" applyNumberFormat="1" applyFill="1" applyBorder="1" applyAlignment="1">
      <alignment horizontal="center" vertical="center"/>
    </xf>
    <xf numFmtId="0" fontId="81" fillId="2" borderId="70" xfId="0" applyFont="1" applyFill="1" applyBorder="1" applyAlignment="1">
      <alignment horizontal="center" vertical="center" wrapText="1"/>
    </xf>
    <xf numFmtId="0" fontId="0" fillId="2" borderId="80" xfId="0" applyFill="1" applyBorder="1" applyAlignment="1">
      <alignment horizontal="center" vertical="center" wrapText="1"/>
    </xf>
    <xf numFmtId="10" fontId="0" fillId="2" borderId="72" xfId="0" applyNumberFormat="1" applyFill="1" applyBorder="1" applyAlignment="1">
      <alignment horizontal="center" vertical="center"/>
    </xf>
    <xf numFmtId="0" fontId="81" fillId="2" borderId="73" xfId="0" applyFont="1" applyFill="1" applyBorder="1" applyAlignment="1">
      <alignment vertical="center" wrapText="1"/>
    </xf>
    <xf numFmtId="0" fontId="0" fillId="2" borderId="81" xfId="0" applyFill="1" applyBorder="1"/>
    <xf numFmtId="0" fontId="0" fillId="2" borderId="80" xfId="0" applyFill="1" applyBorder="1"/>
    <xf numFmtId="0" fontId="81" fillId="2" borderId="74" xfId="0" applyFont="1" applyFill="1" applyBorder="1" applyAlignment="1">
      <alignment horizontal="center" vertical="center" wrapText="1"/>
    </xf>
    <xf numFmtId="0" fontId="81" fillId="2" borderId="73" xfId="0" applyFont="1" applyFill="1" applyBorder="1" applyAlignment="1">
      <alignment horizontal="center" vertical="center" wrapText="1"/>
    </xf>
    <xf numFmtId="0" fontId="82" fillId="2" borderId="73" xfId="0" applyFont="1" applyFill="1" applyBorder="1" applyAlignment="1">
      <alignment horizontal="center" vertical="center" wrapText="1"/>
    </xf>
    <xf numFmtId="1" fontId="82" fillId="2" borderId="73" xfId="0" applyNumberFormat="1" applyFont="1" applyFill="1" applyBorder="1" applyAlignment="1">
      <alignment horizontal="center" vertical="center" wrapText="1"/>
    </xf>
    <xf numFmtId="0" fontId="81" fillId="2" borderId="83" xfId="0" applyFont="1" applyFill="1" applyBorder="1" applyAlignment="1">
      <alignment horizontal="center" vertical="center" wrapText="1"/>
    </xf>
    <xf numFmtId="0" fontId="0" fillId="2" borderId="84" xfId="0" applyFill="1" applyBorder="1" applyAlignment="1">
      <alignment horizontal="center" vertical="center"/>
    </xf>
    <xf numFmtId="1" fontId="82" fillId="2" borderId="67" xfId="0" applyNumberFormat="1" applyFont="1" applyFill="1" applyBorder="1" applyAlignment="1">
      <alignment horizontal="center" vertical="center" wrapText="1"/>
    </xf>
    <xf numFmtId="0" fontId="0" fillId="2" borderId="85" xfId="0" applyFill="1" applyBorder="1" applyAlignment="1">
      <alignment horizontal="center" vertical="center"/>
    </xf>
    <xf numFmtId="10" fontId="0" fillId="2" borderId="0" xfId="0" applyNumberFormat="1" applyFill="1" applyAlignment="1">
      <alignment horizontal="center" vertical="center"/>
    </xf>
    <xf numFmtId="0" fontId="0" fillId="2" borderId="86" xfId="0" applyFill="1" applyBorder="1" applyAlignment="1">
      <alignment horizontal="center" vertical="center"/>
    </xf>
    <xf numFmtId="0" fontId="0" fillId="2" borderId="86" xfId="0" applyFill="1" applyBorder="1" applyAlignment="1">
      <alignment horizontal="center" vertical="center" wrapText="1"/>
    </xf>
    <xf numFmtId="0" fontId="0" fillId="2" borderId="0" xfId="0" applyFill="1" applyAlignment="1">
      <alignment horizontal="center" vertical="center" wrapText="1"/>
    </xf>
    <xf numFmtId="0" fontId="81" fillId="2" borderId="0" xfId="0" applyFont="1" applyFill="1" applyBorder="1" applyAlignment="1">
      <alignment horizontal="center" vertical="center" wrapText="1"/>
    </xf>
    <xf numFmtId="0" fontId="0" fillId="2" borderId="72" xfId="0" applyFill="1" applyBorder="1" applyAlignment="1">
      <alignment horizontal="center" vertical="center" wrapText="1"/>
    </xf>
    <xf numFmtId="0" fontId="81" fillId="2" borderId="71" xfId="0" applyFont="1" applyFill="1" applyBorder="1" applyAlignment="1">
      <alignment horizontal="center" vertical="center" wrapText="1"/>
    </xf>
    <xf numFmtId="0" fontId="82" fillId="2" borderId="76" xfId="0" applyFont="1" applyFill="1" applyBorder="1" applyAlignment="1">
      <alignment horizontal="center" vertical="center" wrapText="1"/>
    </xf>
    <xf numFmtId="0" fontId="82" fillId="2" borderId="0" xfId="0" applyFont="1" applyFill="1" applyBorder="1" applyAlignment="1">
      <alignment horizontal="center" vertical="center" wrapText="1"/>
    </xf>
    <xf numFmtId="0" fontId="81" fillId="2" borderId="86" xfId="0" applyFont="1" applyFill="1" applyBorder="1" applyAlignment="1">
      <alignment horizontal="center" vertical="center" wrapText="1"/>
    </xf>
    <xf numFmtId="0" fontId="0" fillId="2" borderId="87" xfId="0" applyFill="1" applyBorder="1" applyAlignment="1">
      <alignment horizontal="center" vertical="center" wrapText="1"/>
    </xf>
    <xf numFmtId="10" fontId="0" fillId="2" borderId="80" xfId="0" applyNumberFormat="1" applyFill="1" applyBorder="1" applyAlignment="1">
      <alignment horizontal="center" vertical="center"/>
    </xf>
    <xf numFmtId="0" fontId="0" fillId="0" borderId="66" xfId="0" applyBorder="1"/>
    <xf numFmtId="0" fontId="39" fillId="0" borderId="0" xfId="0" applyFont="1" applyAlignment="1"/>
    <xf numFmtId="0" fontId="0" fillId="0" borderId="0" xfId="0" applyAlignment="1"/>
    <xf numFmtId="0" fontId="3" fillId="0" borderId="89" xfId="0" applyFont="1" applyFill="1" applyBorder="1" applyAlignment="1" applyProtection="1">
      <alignment horizontal="center" vertical="center" wrapText="1"/>
      <protection locked="0"/>
    </xf>
    <xf numFmtId="0" fontId="3" fillId="4" borderId="89"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pplyProtection="1">
      <alignment horizontal="left" vertical="center" wrapText="1"/>
      <protection locked="0"/>
    </xf>
    <xf numFmtId="0" fontId="72" fillId="0" borderId="13" xfId="0" applyFont="1" applyBorder="1" applyAlignment="1">
      <alignment horizontal="justify" vertical="center" wrapText="1"/>
    </xf>
    <xf numFmtId="0" fontId="22" fillId="0" borderId="0" xfId="0" applyFont="1" applyAlignment="1" applyProtection="1">
      <alignment vertical="center"/>
      <protection locked="0"/>
    </xf>
    <xf numFmtId="0" fontId="22" fillId="0" borderId="0" xfId="0" applyFont="1" applyAlignment="1" applyProtection="1">
      <alignment vertical="center"/>
    </xf>
    <xf numFmtId="0" fontId="84" fillId="0" borderId="0" xfId="0" applyFont="1" applyBorder="1" applyAlignment="1" applyProtection="1">
      <alignment horizontal="center" vertical="center"/>
      <protection locked="0"/>
    </xf>
    <xf numFmtId="0" fontId="85" fillId="0" borderId="0" xfId="0" applyFont="1" applyBorder="1" applyAlignment="1" applyProtection="1">
      <alignment horizontal="left" vertical="center"/>
      <protection locked="0"/>
    </xf>
    <xf numFmtId="4" fontId="85" fillId="0" borderId="0" xfId="0" applyNumberFormat="1" applyFont="1" applyBorder="1" applyAlignment="1" applyProtection="1">
      <alignment horizontal="right" vertical="center" wrapText="1"/>
      <protection locked="0"/>
    </xf>
    <xf numFmtId="4" fontId="85" fillId="0" borderId="0" xfId="0" applyNumberFormat="1" applyFont="1" applyBorder="1" applyAlignment="1" applyProtection="1">
      <alignment vertical="center"/>
      <protection locked="0"/>
    </xf>
    <xf numFmtId="0" fontId="88" fillId="0" borderId="0" xfId="0" applyFont="1" applyAlignment="1" applyProtection="1">
      <alignment vertical="center"/>
      <protection locked="0"/>
    </xf>
    <xf numFmtId="0" fontId="85" fillId="0" borderId="0" xfId="0" applyFont="1" applyAlignment="1" applyProtection="1">
      <alignment vertical="center"/>
      <protection locked="0"/>
    </xf>
    <xf numFmtId="0" fontId="0" fillId="10" borderId="16" xfId="0" applyFill="1" applyBorder="1" applyAlignment="1">
      <alignment horizontal="center"/>
    </xf>
    <xf numFmtId="1" fontId="0" fillId="10" borderId="16" xfId="0" applyNumberFormat="1" applyFill="1" applyBorder="1" applyAlignment="1">
      <alignment horizontal="center"/>
    </xf>
    <xf numFmtId="0" fontId="55" fillId="12" borderId="92" xfId="0" applyFont="1" applyFill="1" applyBorder="1" applyAlignment="1">
      <alignment horizontal="center" vertical="center" textRotation="90" wrapText="1"/>
    </xf>
    <xf numFmtId="0" fontId="55" fillId="12" borderId="24" xfId="0" applyFont="1" applyFill="1" applyBorder="1" applyAlignment="1">
      <alignment horizontal="center" vertical="center" textRotation="90" wrapText="1"/>
    </xf>
    <xf numFmtId="0" fontId="55" fillId="12" borderId="91" xfId="0" applyFont="1" applyFill="1" applyBorder="1" applyAlignment="1">
      <alignment horizontal="center" vertical="center" textRotation="90" wrapText="1"/>
    </xf>
    <xf numFmtId="0" fontId="55" fillId="13" borderId="25" xfId="0" applyFont="1" applyFill="1" applyBorder="1" applyAlignment="1">
      <alignment horizontal="center" vertical="center" textRotation="90" wrapText="1"/>
    </xf>
    <xf numFmtId="0" fontId="55" fillId="13" borderId="91" xfId="0" applyFont="1" applyFill="1" applyBorder="1" applyAlignment="1">
      <alignment horizontal="center" vertical="center" textRotation="90" wrapText="1"/>
    </xf>
    <xf numFmtId="0" fontId="55" fillId="9" borderId="25" xfId="0" applyFont="1" applyFill="1" applyBorder="1" applyAlignment="1">
      <alignment horizontal="center" vertical="center" textRotation="90"/>
    </xf>
    <xf numFmtId="0" fontId="55" fillId="9" borderId="24" xfId="0" applyFont="1" applyFill="1" applyBorder="1" applyAlignment="1">
      <alignment horizontal="center" vertical="center" textRotation="90"/>
    </xf>
    <xf numFmtId="0" fontId="55" fillId="14" borderId="24" xfId="0" applyFont="1" applyFill="1" applyBorder="1" applyAlignment="1">
      <alignment horizontal="center" vertical="center" textRotation="90"/>
    </xf>
    <xf numFmtId="0" fontId="55" fillId="14" borderId="91" xfId="0" applyFont="1" applyFill="1" applyBorder="1" applyAlignment="1">
      <alignment horizontal="center" vertical="center" textRotation="90"/>
    </xf>
    <xf numFmtId="0" fontId="55" fillId="14" borderId="91" xfId="0" applyFont="1" applyFill="1" applyBorder="1" applyAlignment="1">
      <alignment horizontal="center" vertical="center" textRotation="90" wrapText="1"/>
    </xf>
    <xf numFmtId="0" fontId="91" fillId="15" borderId="29" xfId="0" applyFont="1" applyFill="1" applyBorder="1" applyAlignment="1">
      <alignment horizontal="center" vertical="center" wrapText="1"/>
    </xf>
    <xf numFmtId="0" fontId="32" fillId="0" borderId="19" xfId="0" applyFont="1" applyBorder="1" applyAlignment="1">
      <alignment horizontal="center"/>
    </xf>
    <xf numFmtId="0" fontId="32" fillId="0" borderId="19" xfId="0" applyFont="1" applyBorder="1" applyAlignment="1"/>
    <xf numFmtId="0" fontId="33" fillId="2" borderId="32" xfId="0" applyFont="1" applyFill="1" applyBorder="1" applyAlignment="1">
      <alignment vertical="center"/>
    </xf>
    <xf numFmtId="0" fontId="33" fillId="2" borderId="33" xfId="0" applyFont="1" applyFill="1" applyBorder="1" applyAlignment="1">
      <alignment vertical="center"/>
    </xf>
    <xf numFmtId="0" fontId="33" fillId="2" borderId="34" xfId="0" applyFont="1" applyFill="1" applyBorder="1" applyAlignment="1">
      <alignment vertical="center"/>
    </xf>
    <xf numFmtId="0" fontId="32" fillId="0" borderId="0" xfId="0" applyFont="1" applyBorder="1" applyAlignment="1">
      <alignment horizontal="center"/>
    </xf>
    <xf numFmtId="0" fontId="10" fillId="0" borderId="0" xfId="0" applyFont="1" applyFill="1" applyAlignment="1">
      <alignment horizontal="center" vertical="center" wrapText="1"/>
    </xf>
    <xf numFmtId="0" fontId="92" fillId="0" borderId="0" xfId="0" applyFont="1" applyFill="1" applyAlignment="1" applyProtection="1">
      <alignment wrapText="1"/>
    </xf>
    <xf numFmtId="0" fontId="33" fillId="2" borderId="33" xfId="0" applyFont="1" applyFill="1" applyBorder="1" applyAlignment="1">
      <alignment horizontal="right" vertical="center"/>
    </xf>
    <xf numFmtId="0" fontId="1" fillId="0" borderId="0" xfId="0" applyFont="1" applyFill="1" applyProtection="1"/>
    <xf numFmtId="0" fontId="73" fillId="0" borderId="14" xfId="0" applyFont="1" applyBorder="1" applyAlignment="1" applyProtection="1">
      <alignment horizontal="center" vertical="center"/>
      <protection locked="0"/>
    </xf>
    <xf numFmtId="4" fontId="25" fillId="0" borderId="17" xfId="0" applyNumberFormat="1" applyFont="1" applyBorder="1" applyAlignment="1" applyProtection="1">
      <alignment horizontal="center" vertical="top" wrapText="1"/>
      <protection locked="0"/>
    </xf>
    <xf numFmtId="43" fontId="57" fillId="0" borderId="6" xfId="0" applyNumberFormat="1" applyFont="1" applyBorder="1" applyAlignment="1">
      <alignment horizontal="center" vertical="center" wrapText="1"/>
    </xf>
    <xf numFmtId="165" fontId="57" fillId="0" borderId="6" xfId="0" applyNumberFormat="1" applyFont="1" applyBorder="1" applyAlignment="1">
      <alignment vertical="center" wrapText="1"/>
    </xf>
    <xf numFmtId="3" fontId="6" fillId="2" borderId="45" xfId="0" applyNumberFormat="1" applyFont="1" applyFill="1" applyBorder="1" applyAlignment="1" applyProtection="1">
      <alignment horizontal="right" vertical="center" wrapText="1"/>
    </xf>
    <xf numFmtId="43" fontId="33" fillId="0" borderId="17" xfId="12" applyFont="1" applyBorder="1" applyAlignment="1" applyProtection="1">
      <alignment horizontal="center" vertical="center"/>
      <protection locked="0"/>
    </xf>
    <xf numFmtId="43" fontId="33" fillId="0" borderId="6" xfId="12" applyFont="1" applyBorder="1" applyAlignment="1" applyProtection="1">
      <alignment horizontal="center" vertical="center"/>
      <protection locked="0"/>
    </xf>
    <xf numFmtId="166" fontId="33" fillId="0" borderId="17" xfId="12" applyNumberFormat="1" applyFont="1" applyBorder="1" applyAlignment="1" applyProtection="1">
      <alignment horizontal="center" vertical="center"/>
      <protection locked="0"/>
    </xf>
    <xf numFmtId="166" fontId="33" fillId="2" borderId="33" xfId="12" applyNumberFormat="1" applyFont="1" applyFill="1" applyBorder="1" applyAlignment="1">
      <alignment vertical="center"/>
    </xf>
    <xf numFmtId="167" fontId="3" fillId="0" borderId="17" xfId="0" applyNumberFormat="1" applyFont="1" applyBorder="1" applyAlignment="1">
      <alignment vertical="center" wrapText="1"/>
    </xf>
    <xf numFmtId="167" fontId="3" fillId="0" borderId="17" xfId="0" applyNumberFormat="1" applyFont="1" applyBorder="1" applyAlignment="1">
      <alignment horizontal="right" vertical="center" wrapText="1"/>
    </xf>
    <xf numFmtId="9" fontId="65" fillId="0" borderId="47" xfId="6" applyFont="1" applyBorder="1" applyAlignment="1">
      <alignment horizontal="center" vertical="center" wrapText="1"/>
    </xf>
    <xf numFmtId="167" fontId="1" fillId="0" borderId="17" xfId="8" applyNumberFormat="1" applyFont="1" applyBorder="1" applyAlignment="1">
      <alignment vertical="center" wrapText="1"/>
    </xf>
    <xf numFmtId="3" fontId="1" fillId="0" borderId="17" xfId="8" applyNumberFormat="1" applyFont="1" applyBorder="1" applyAlignment="1">
      <alignment horizontal="right" vertical="center" wrapText="1"/>
    </xf>
    <xf numFmtId="167" fontId="1" fillId="0" borderId="17" xfId="0" applyNumberFormat="1" applyFont="1" applyBorder="1" applyAlignment="1">
      <alignment vertical="center" wrapText="1"/>
    </xf>
    <xf numFmtId="167" fontId="34" fillId="0" borderId="17" xfId="8" applyNumberFormat="1" applyFont="1" applyBorder="1" applyAlignment="1">
      <alignment vertical="center" wrapText="1"/>
    </xf>
    <xf numFmtId="167" fontId="34" fillId="0" borderId="17" xfId="8" applyNumberFormat="1" applyFont="1" applyBorder="1" applyAlignment="1">
      <alignment horizontal="justify" vertical="center" wrapText="1"/>
    </xf>
    <xf numFmtId="167" fontId="1" fillId="0" borderId="17" xfId="0" applyNumberFormat="1" applyFont="1" applyBorder="1" applyAlignment="1">
      <alignment horizontal="right" vertical="center" wrapText="1"/>
    </xf>
    <xf numFmtId="3" fontId="1" fillId="0" borderId="17" xfId="0" applyNumberFormat="1" applyFont="1" applyBorder="1" applyAlignment="1">
      <alignment horizontal="right" vertical="center" wrapText="1"/>
    </xf>
    <xf numFmtId="167" fontId="34" fillId="0" borderId="17" xfId="0" applyNumberFormat="1" applyFont="1" applyBorder="1" applyAlignment="1">
      <alignment vertical="center" wrapText="1"/>
    </xf>
    <xf numFmtId="167" fontId="34" fillId="0" borderId="17" xfId="0" applyNumberFormat="1" applyFont="1" applyBorder="1" applyAlignment="1">
      <alignment horizontal="justify" vertical="center" wrapText="1"/>
    </xf>
    <xf numFmtId="4" fontId="34" fillId="0" borderId="17" xfId="0" applyNumberFormat="1" applyFont="1" applyBorder="1" applyAlignment="1">
      <alignment vertical="center"/>
    </xf>
    <xf numFmtId="167" fontId="1" fillId="0" borderId="0" xfId="0" applyNumberFormat="1" applyFont="1"/>
    <xf numFmtId="4" fontId="33" fillId="0" borderId="17" xfId="0" applyNumberFormat="1" applyFont="1" applyBorder="1" applyAlignment="1">
      <alignment vertical="center"/>
    </xf>
    <xf numFmtId="167" fontId="94" fillId="0" borderId="0" xfId="0" applyNumberFormat="1" applyFont="1" applyAlignment="1">
      <alignment vertical="center"/>
    </xf>
    <xf numFmtId="0" fontId="1" fillId="0" borderId="48" xfId="0" applyFont="1" applyBorder="1" applyAlignment="1">
      <alignment horizontal="center" vertical="top" wrapText="1"/>
    </xf>
    <xf numFmtId="167" fontId="94" fillId="0" borderId="17" xfId="0" applyNumberFormat="1" applyFont="1" applyBorder="1" applyAlignment="1">
      <alignment vertical="center"/>
    </xf>
    <xf numFmtId="0" fontId="1" fillId="0" borderId="93" xfId="0" applyFont="1" applyBorder="1" applyAlignment="1">
      <alignment horizontal="center" vertical="top" wrapText="1"/>
    </xf>
    <xf numFmtId="0" fontId="1" fillId="0" borderId="20" xfId="0" applyFont="1" applyBorder="1" applyAlignment="1">
      <alignment horizontal="justify" vertical="top" wrapText="1"/>
    </xf>
    <xf numFmtId="167" fontId="94" fillId="0" borderId="94" xfId="0" applyNumberFormat="1" applyFont="1" applyBorder="1" applyAlignment="1">
      <alignment vertical="center"/>
    </xf>
    <xf numFmtId="3" fontId="1" fillId="0" borderId="20" xfId="0" applyNumberFormat="1" applyFont="1" applyBorder="1" applyAlignment="1">
      <alignment horizontal="right" vertical="center" wrapText="1"/>
    </xf>
    <xf numFmtId="167" fontId="1" fillId="0" borderId="20" xfId="0" applyNumberFormat="1" applyFont="1" applyBorder="1" applyAlignment="1">
      <alignment vertical="center" wrapText="1"/>
    </xf>
    <xf numFmtId="4" fontId="34" fillId="0" borderId="20" xfId="0" applyNumberFormat="1" applyFont="1" applyBorder="1" applyAlignment="1">
      <alignment vertical="center"/>
    </xf>
    <xf numFmtId="167" fontId="1" fillId="0" borderId="20" xfId="0" applyNumberFormat="1" applyFont="1" applyBorder="1" applyAlignment="1">
      <alignment horizontal="right" vertical="center" wrapText="1"/>
    </xf>
    <xf numFmtId="9" fontId="23" fillId="0" borderId="95" xfId="6" applyFont="1" applyBorder="1" applyAlignment="1">
      <alignment horizontal="center" vertical="center" wrapText="1"/>
    </xf>
    <xf numFmtId="0" fontId="34" fillId="0" borderId="17" xfId="0" applyFont="1" applyBorder="1"/>
    <xf numFmtId="167" fontId="1" fillId="0" borderId="17" xfId="0" applyNumberFormat="1" applyFont="1" applyBorder="1" applyAlignment="1">
      <alignment horizontal="justify" vertical="center" wrapText="1"/>
    </xf>
    <xf numFmtId="0" fontId="3" fillId="0" borderId="48" xfId="0" applyFont="1" applyBorder="1" applyAlignment="1">
      <alignment horizontal="center" vertical="top" wrapText="1"/>
    </xf>
    <xf numFmtId="3" fontId="3" fillId="0" borderId="17" xfId="0" applyNumberFormat="1" applyFont="1" applyBorder="1" applyAlignment="1">
      <alignment horizontal="right" vertical="center" wrapText="1" indent="1"/>
    </xf>
    <xf numFmtId="167" fontId="94" fillId="0" borderId="17" xfId="0" applyNumberFormat="1" applyFont="1" applyBorder="1" applyAlignment="1">
      <alignment horizontal="right" vertical="center"/>
    </xf>
    <xf numFmtId="167" fontId="94" fillId="0" borderId="0" xfId="0" applyNumberFormat="1" applyFont="1" applyAlignment="1">
      <alignment horizontal="right" vertical="center"/>
    </xf>
    <xf numFmtId="167" fontId="1" fillId="0" borderId="14" xfId="0" applyNumberFormat="1" applyFont="1" applyBorder="1" applyAlignment="1">
      <alignment vertical="center" wrapText="1"/>
    </xf>
    <xf numFmtId="3" fontId="1" fillId="0" borderId="17" xfId="0" applyNumberFormat="1" applyFont="1" applyBorder="1"/>
    <xf numFmtId="167" fontId="1" fillId="0" borderId="88" xfId="0" applyNumberFormat="1" applyFont="1" applyBorder="1" applyAlignment="1">
      <alignment vertical="center" wrapText="1"/>
    </xf>
    <xf numFmtId="167" fontId="1" fillId="0" borderId="14" xfId="0" applyNumberFormat="1" applyFont="1" applyBorder="1" applyAlignment="1">
      <alignment horizontal="justify" vertical="center" wrapText="1"/>
    </xf>
    <xf numFmtId="167" fontId="3" fillId="0" borderId="88" xfId="0" applyNumberFormat="1" applyFont="1" applyBorder="1" applyAlignment="1">
      <alignment vertical="center" wrapText="1"/>
    </xf>
    <xf numFmtId="167" fontId="1" fillId="0" borderId="14" xfId="0" applyNumberFormat="1" applyFont="1" applyBorder="1" applyAlignment="1">
      <alignment horizontal="right" vertical="center" wrapText="1"/>
    </xf>
    <xf numFmtId="3" fontId="1" fillId="0" borderId="20" xfId="0" applyNumberFormat="1" applyFont="1" applyBorder="1"/>
    <xf numFmtId="167" fontId="94" fillId="0" borderId="20" xfId="0" applyNumberFormat="1" applyFont="1" applyBorder="1" applyAlignment="1">
      <alignment horizontal="right" vertical="center"/>
    </xf>
    <xf numFmtId="167" fontId="94" fillId="0" borderId="88" xfId="0" applyNumberFormat="1" applyFont="1" applyBorder="1" applyAlignment="1">
      <alignment vertical="center"/>
    </xf>
    <xf numFmtId="3" fontId="3" fillId="0" borderId="17" xfId="0" applyNumberFormat="1" applyFont="1" applyBorder="1" applyAlignment="1">
      <alignment vertical="center" wrapText="1"/>
    </xf>
    <xf numFmtId="3" fontId="1" fillId="0" borderId="17" xfId="0" applyNumberFormat="1" applyFont="1" applyBorder="1" applyAlignment="1">
      <alignment vertical="center" wrapText="1"/>
    </xf>
    <xf numFmtId="0" fontId="3" fillId="0" borderId="5" xfId="0" applyFont="1" applyBorder="1" applyAlignment="1">
      <alignment horizontal="center" vertical="top" wrapText="1"/>
    </xf>
    <xf numFmtId="0" fontId="94" fillId="0" borderId="0" xfId="0" applyFont="1" applyAlignment="1">
      <alignment vertical="center"/>
    </xf>
    <xf numFmtId="0" fontId="5" fillId="0" borderId="49" xfId="0" applyFont="1" applyBorder="1" applyAlignment="1">
      <alignment vertical="center"/>
    </xf>
    <xf numFmtId="0" fontId="5" fillId="0" borderId="16" xfId="0" applyFont="1" applyBorder="1" applyAlignment="1">
      <alignment horizontal="justify" vertical="center" wrapText="1"/>
    </xf>
    <xf numFmtId="167" fontId="6" fillId="0" borderId="16" xfId="0" applyNumberFormat="1" applyFont="1" applyBorder="1" applyAlignment="1">
      <alignment vertical="center" wrapText="1"/>
    </xf>
    <xf numFmtId="9" fontId="65" fillId="0" borderId="18" xfId="6" applyFont="1" applyBorder="1" applyAlignment="1">
      <alignment horizontal="center" vertical="center" wrapText="1"/>
    </xf>
    <xf numFmtId="0" fontId="1" fillId="0" borderId="0" xfId="0" applyFont="1" applyAlignment="1">
      <alignment vertical="center"/>
    </xf>
    <xf numFmtId="3" fontId="5" fillId="0" borderId="0" xfId="0" applyNumberFormat="1" applyFont="1" applyAlignment="1">
      <alignment vertical="center"/>
    </xf>
    <xf numFmtId="0" fontId="12" fillId="0" borderId="0" xfId="0" applyFont="1" applyAlignment="1">
      <alignment vertical="center"/>
    </xf>
    <xf numFmtId="168" fontId="22" fillId="0" borderId="0" xfId="0" applyNumberFormat="1" applyFont="1" applyAlignment="1" applyProtection="1">
      <alignment vertical="center"/>
      <protection locked="0"/>
    </xf>
    <xf numFmtId="0" fontId="22" fillId="0" borderId="4" xfId="0" applyFont="1" applyFill="1" applyBorder="1" applyAlignment="1" applyProtection="1">
      <alignment horizontal="justify" vertical="center" wrapText="1"/>
      <protection locked="0"/>
    </xf>
    <xf numFmtId="0" fontId="97" fillId="0" borderId="0" xfId="1" applyFont="1" applyAlignment="1">
      <alignment vertical="center"/>
    </xf>
    <xf numFmtId="0" fontId="99" fillId="0" borderId="0" xfId="1" applyFont="1" applyAlignment="1">
      <alignment horizontal="center" vertical="center"/>
    </xf>
    <xf numFmtId="0" fontId="99" fillId="0" borderId="0" xfId="1" applyFont="1" applyAlignment="1">
      <alignment horizontal="center" vertical="center" wrapText="1"/>
    </xf>
    <xf numFmtId="0" fontId="100" fillId="0" borderId="0" xfId="1" applyFont="1" applyAlignment="1">
      <alignment horizontal="center" vertical="center"/>
    </xf>
    <xf numFmtId="0" fontId="100" fillId="0" borderId="0" xfId="1" applyFont="1" applyAlignment="1">
      <alignment vertical="center"/>
    </xf>
    <xf numFmtId="0" fontId="100" fillId="0" borderId="0" xfId="1" applyFont="1" applyAlignment="1">
      <alignment horizontal="justify" vertical="center" wrapText="1"/>
    </xf>
    <xf numFmtId="0" fontId="100" fillId="0" borderId="0" xfId="1" applyFont="1" applyAlignment="1">
      <alignment horizontal="center" vertical="center" wrapText="1"/>
    </xf>
    <xf numFmtId="4" fontId="100" fillId="0" borderId="0" xfId="1" applyNumberFormat="1" applyFont="1" applyAlignment="1">
      <alignment horizontal="center" vertical="center"/>
    </xf>
    <xf numFmtId="4" fontId="100" fillId="0" borderId="0" xfId="1" applyNumberFormat="1" applyFont="1" applyAlignment="1">
      <alignment vertical="center"/>
    </xf>
    <xf numFmtId="0" fontId="100" fillId="0" borderId="98" xfId="1" applyFont="1" applyBorder="1" applyAlignment="1">
      <alignment horizontal="center" vertical="center"/>
    </xf>
    <xf numFmtId="0" fontId="99" fillId="0" borderId="100" xfId="1" applyFont="1" applyBorder="1" applyAlignment="1">
      <alignment horizontal="center" vertical="center" wrapText="1"/>
    </xf>
    <xf numFmtId="0" fontId="100" fillId="0" borderId="104" xfId="1" applyFont="1" applyBorder="1" applyAlignment="1">
      <alignment horizontal="center" vertical="center"/>
    </xf>
    <xf numFmtId="0" fontId="99" fillId="0" borderId="107" xfId="1" applyFont="1" applyBorder="1" applyAlignment="1">
      <alignment horizontal="center" vertical="center" wrapText="1"/>
    </xf>
    <xf numFmtId="4" fontId="99" fillId="0" borderId="108" xfId="1" applyNumberFormat="1" applyFont="1" applyBorder="1" applyAlignment="1">
      <alignment horizontal="center" vertical="center"/>
    </xf>
    <xf numFmtId="0" fontId="99" fillId="0" borderId="108" xfId="1" applyFont="1" applyBorder="1" applyAlignment="1">
      <alignment horizontal="center" vertical="center"/>
    </xf>
    <xf numFmtId="0" fontId="100" fillId="0" borderId="109" xfId="1" applyFont="1" applyBorder="1" applyAlignment="1">
      <alignment horizontal="center" vertical="center"/>
    </xf>
    <xf numFmtId="0" fontId="100" fillId="0" borderId="110" xfId="1" applyFont="1" applyBorder="1" applyAlignment="1">
      <alignment horizontal="center" vertical="center"/>
    </xf>
    <xf numFmtId="0" fontId="99" fillId="0" borderId="117" xfId="1" applyFont="1" applyBorder="1" applyAlignment="1">
      <alignment horizontal="center" vertical="center" wrapText="1"/>
    </xf>
    <xf numFmtId="0" fontId="99" fillId="0" borderId="118" xfId="1" applyFont="1" applyBorder="1" applyAlignment="1">
      <alignment horizontal="center" vertical="center" wrapText="1"/>
    </xf>
    <xf numFmtId="0" fontId="99" fillId="0" borderId="119" xfId="1" applyFont="1" applyBorder="1" applyAlignment="1">
      <alignment horizontal="center" vertical="center" wrapText="1"/>
    </xf>
    <xf numFmtId="0" fontId="99" fillId="0" borderId="120" xfId="1" applyFont="1" applyBorder="1" applyAlignment="1">
      <alignment horizontal="center" vertical="center" wrapText="1"/>
    </xf>
    <xf numFmtId="0" fontId="99" fillId="0" borderId="121" xfId="1" applyFont="1" applyBorder="1" applyAlignment="1">
      <alignment horizontal="center" vertical="center" wrapText="1"/>
    </xf>
    <xf numFmtId="0" fontId="99" fillId="0" borderId="122" xfId="1" applyFont="1" applyBorder="1" applyAlignment="1">
      <alignment horizontal="center" vertical="center" wrapText="1"/>
    </xf>
    <xf numFmtId="49" fontId="100" fillId="0" borderId="124" xfId="1" applyNumberFormat="1" applyFont="1" applyBorder="1" applyAlignment="1">
      <alignment horizontal="center" vertical="center" wrapText="1"/>
    </xf>
    <xf numFmtId="49" fontId="100" fillId="0" borderId="125" xfId="1" applyNumberFormat="1" applyFont="1" applyBorder="1" applyAlignment="1">
      <alignment horizontal="center" vertical="center" wrapText="1"/>
    </xf>
    <xf numFmtId="0" fontId="100" fillId="0" borderId="126" xfId="1" applyFont="1" applyBorder="1" applyAlignment="1">
      <alignment horizontal="left" vertical="center" wrapText="1"/>
    </xf>
    <xf numFmtId="0" fontId="100" fillId="0" borderId="126" xfId="1" applyFont="1" applyBorder="1" applyAlignment="1">
      <alignment horizontal="center" vertical="center" wrapText="1"/>
    </xf>
    <xf numFmtId="0" fontId="100" fillId="0" borderId="127" xfId="1" applyFont="1" applyBorder="1" applyAlignment="1">
      <alignment horizontal="center" vertical="center" wrapText="1"/>
    </xf>
    <xf numFmtId="0" fontId="100" fillId="0" borderId="128" xfId="1" applyFont="1" applyBorder="1" applyAlignment="1">
      <alignment horizontal="center" vertical="center"/>
    </xf>
    <xf numFmtId="0" fontId="100" fillId="0" borderId="126" xfId="1" applyFont="1" applyBorder="1" applyAlignment="1">
      <alignment horizontal="center" vertical="center"/>
    </xf>
    <xf numFmtId="0" fontId="100" fillId="0" borderId="129" xfId="1" applyFont="1" applyBorder="1" applyAlignment="1">
      <alignment horizontal="center" vertical="center"/>
    </xf>
    <xf numFmtId="169" fontId="100" fillId="0" borderId="130" xfId="9" applyNumberFormat="1" applyFont="1" applyBorder="1" applyAlignment="1">
      <alignment horizontal="center" vertical="center" wrapText="1"/>
    </xf>
    <xf numFmtId="169" fontId="100" fillId="0" borderId="131" xfId="9" applyNumberFormat="1" applyFont="1" applyBorder="1" applyAlignment="1">
      <alignment horizontal="center" vertical="center" wrapText="1"/>
    </xf>
    <xf numFmtId="169" fontId="100" fillId="0" borderId="132" xfId="9" applyNumberFormat="1" applyFont="1" applyBorder="1" applyAlignment="1">
      <alignment horizontal="center" vertical="center" wrapText="1"/>
    </xf>
    <xf numFmtId="169" fontId="100" fillId="0" borderId="133" xfId="9" applyNumberFormat="1" applyFont="1" applyBorder="1" applyAlignment="1">
      <alignment horizontal="center" vertical="center" wrapText="1"/>
    </xf>
    <xf numFmtId="169" fontId="100" fillId="0" borderId="126" xfId="1" applyNumberFormat="1" applyFont="1" applyBorder="1" applyAlignment="1">
      <alignment horizontal="center" vertical="center" wrapText="1"/>
    </xf>
    <xf numFmtId="9" fontId="100" fillId="0" borderId="134" xfId="1" applyNumberFormat="1" applyFont="1" applyBorder="1" applyAlignment="1">
      <alignment horizontal="center" vertical="center" wrapText="1"/>
    </xf>
    <xf numFmtId="49" fontId="100" fillId="0" borderId="135" xfId="1" applyNumberFormat="1" applyFont="1" applyBorder="1" applyAlignment="1">
      <alignment horizontal="center" vertical="center" wrapText="1"/>
    </xf>
    <xf numFmtId="0" fontId="100" fillId="0" borderId="136" xfId="1" applyFont="1" applyBorder="1" applyAlignment="1">
      <alignment horizontal="center" vertical="center"/>
    </xf>
    <xf numFmtId="169" fontId="100" fillId="0" borderId="37" xfId="9" applyNumberFormat="1" applyFont="1" applyBorder="1" applyAlignment="1">
      <alignment horizontal="center" vertical="center" wrapText="1"/>
    </xf>
    <xf numFmtId="169" fontId="100" fillId="0" borderId="137" xfId="9" applyNumberFormat="1" applyFont="1" applyBorder="1" applyAlignment="1">
      <alignment horizontal="center" vertical="center" wrapText="1"/>
    </xf>
    <xf numFmtId="9" fontId="100" fillId="0" borderId="37" xfId="1" applyNumberFormat="1" applyFont="1" applyBorder="1" applyAlignment="1">
      <alignment horizontal="center" vertical="center" wrapText="1"/>
    </xf>
    <xf numFmtId="9" fontId="100" fillId="0" borderId="0" xfId="1" applyNumberFormat="1" applyFont="1" applyAlignment="1">
      <alignment vertical="center"/>
    </xf>
    <xf numFmtId="169" fontId="100" fillId="0" borderId="138" xfId="9" applyNumberFormat="1" applyFont="1" applyBorder="1" applyAlignment="1">
      <alignment horizontal="center" vertical="center" wrapText="1"/>
    </xf>
    <xf numFmtId="9" fontId="100" fillId="0" borderId="138" xfId="1" applyNumberFormat="1" applyFont="1" applyBorder="1" applyAlignment="1">
      <alignment horizontal="center" vertical="center" wrapText="1"/>
    </xf>
    <xf numFmtId="10" fontId="100" fillId="0" borderId="0" xfId="1" applyNumberFormat="1" applyFont="1" applyAlignment="1">
      <alignment vertical="center"/>
    </xf>
    <xf numFmtId="49" fontId="100" fillId="0" borderId="139" xfId="1" applyNumberFormat="1" applyFont="1" applyBorder="1" applyAlignment="1">
      <alignment horizontal="center" vertical="center" wrapText="1"/>
    </xf>
    <xf numFmtId="3" fontId="100" fillId="0" borderId="33" xfId="1" applyNumberFormat="1" applyFont="1" applyBorder="1" applyAlignment="1">
      <alignment horizontal="right" vertical="center"/>
    </xf>
    <xf numFmtId="3" fontId="100" fillId="0" borderId="140" xfId="1" applyNumberFormat="1" applyFont="1" applyBorder="1" applyAlignment="1">
      <alignment horizontal="right" vertical="center"/>
    </xf>
    <xf numFmtId="3" fontId="100" fillId="0" borderId="141" xfId="1" applyNumberFormat="1" applyFont="1" applyBorder="1" applyAlignment="1">
      <alignment horizontal="right" vertical="center"/>
    </xf>
    <xf numFmtId="3" fontId="100" fillId="0" borderId="139" xfId="1" applyNumberFormat="1" applyFont="1" applyBorder="1" applyAlignment="1">
      <alignment horizontal="right" vertical="center"/>
    </xf>
    <xf numFmtId="3" fontId="100" fillId="0" borderId="33" xfId="9" applyNumberFormat="1" applyFont="1" applyBorder="1" applyAlignment="1">
      <alignment horizontal="right" vertical="center" wrapText="1"/>
    </xf>
    <xf numFmtId="3" fontId="100" fillId="0" borderId="0" xfId="1" applyNumberFormat="1" applyFont="1" applyAlignment="1">
      <alignment vertical="center"/>
    </xf>
    <xf numFmtId="3" fontId="101" fillId="0" borderId="135" xfId="9" applyNumberFormat="1" applyFont="1" applyBorder="1" applyAlignment="1">
      <alignment horizontal="right" vertical="center"/>
    </xf>
    <xf numFmtId="3" fontId="100" fillId="0" borderId="137" xfId="9" applyNumberFormat="1" applyFont="1" applyBorder="1" applyAlignment="1">
      <alignment horizontal="center" vertical="center" wrapText="1"/>
    </xf>
    <xf numFmtId="0" fontId="100" fillId="0" borderId="139" xfId="1" applyFont="1" applyBorder="1" applyAlignment="1">
      <alignment horizontal="center" vertical="center"/>
    </xf>
    <xf numFmtId="169" fontId="100" fillId="0" borderId="33" xfId="9" applyNumberFormat="1" applyFont="1" applyBorder="1" applyAlignment="1">
      <alignment horizontal="center" vertical="center"/>
    </xf>
    <xf numFmtId="3" fontId="100" fillId="0" borderId="139" xfId="1" applyNumberFormat="1" applyFont="1" applyBorder="1" applyAlignment="1">
      <alignment horizontal="center" vertical="center"/>
    </xf>
    <xf numFmtId="49" fontId="100" fillId="0" borderId="0" xfId="1" applyNumberFormat="1" applyFont="1" applyAlignment="1">
      <alignment horizontal="center" vertical="center" wrapText="1"/>
    </xf>
    <xf numFmtId="49" fontId="100" fillId="0" borderId="0" xfId="1" applyNumberFormat="1" applyFont="1" applyAlignment="1">
      <alignment horizontal="justify" vertical="center" wrapText="1"/>
    </xf>
    <xf numFmtId="3" fontId="100" fillId="0" borderId="0" xfId="1" applyNumberFormat="1" applyFont="1" applyAlignment="1">
      <alignment horizontal="center" vertical="center" wrapText="1"/>
    </xf>
    <xf numFmtId="49" fontId="97" fillId="0" borderId="0" xfId="1" applyNumberFormat="1" applyFont="1" applyAlignment="1">
      <alignment horizontal="center" vertical="center" wrapText="1"/>
    </xf>
    <xf numFmtId="49" fontId="97" fillId="0" borderId="0" xfId="1" applyNumberFormat="1" applyFont="1" applyAlignment="1">
      <alignment horizontal="justify" vertical="center" wrapText="1"/>
    </xf>
    <xf numFmtId="0" fontId="97" fillId="0" borderId="0" xfId="1" applyFont="1" applyAlignment="1">
      <alignment horizontal="center" vertical="center" wrapText="1"/>
    </xf>
    <xf numFmtId="3" fontId="97" fillId="0" borderId="0" xfId="1" applyNumberFormat="1" applyFont="1" applyAlignment="1">
      <alignment horizontal="center" vertical="center" wrapText="1"/>
    </xf>
    <xf numFmtId="3" fontId="97" fillId="0" borderId="0" xfId="1" applyNumberFormat="1" applyFont="1" applyAlignment="1">
      <alignment horizontal="center" vertical="center"/>
    </xf>
    <xf numFmtId="0" fontId="97" fillId="0" borderId="0" xfId="1" applyFont="1" applyAlignment="1">
      <alignment horizontal="center" vertical="center"/>
    </xf>
    <xf numFmtId="0" fontId="97" fillId="0" borderId="0" xfId="1" applyFont="1" applyAlignment="1">
      <alignment horizontal="justify" vertical="center" wrapText="1"/>
    </xf>
    <xf numFmtId="4" fontId="97" fillId="0" borderId="0" xfId="1" applyNumberFormat="1" applyFont="1" applyAlignment="1">
      <alignment horizontal="center" vertical="center"/>
    </xf>
    <xf numFmtId="3" fontId="97" fillId="0" borderId="0" xfId="1" applyNumberFormat="1" applyFont="1" applyAlignment="1">
      <alignment horizontal="right" vertical="center" wrapText="1"/>
    </xf>
    <xf numFmtId="3" fontId="76" fillId="0" borderId="0" xfId="1" applyNumberFormat="1" applyFont="1" applyAlignment="1">
      <alignment horizontal="center" vertical="center" wrapText="1"/>
    </xf>
    <xf numFmtId="3" fontId="76" fillId="0" borderId="0" xfId="1" applyNumberFormat="1" applyFont="1" applyAlignment="1">
      <alignment horizontal="right" vertical="center" wrapText="1"/>
    </xf>
    <xf numFmtId="4" fontId="97" fillId="0" borderId="0" xfId="1" applyNumberFormat="1" applyFont="1" applyAlignment="1">
      <alignment vertical="center"/>
    </xf>
    <xf numFmtId="0" fontId="97" fillId="0" borderId="0" xfId="1" applyFont="1" applyAlignment="1">
      <alignment horizontal="right" vertical="center" wrapText="1"/>
    </xf>
    <xf numFmtId="167" fontId="94" fillId="0" borderId="0" xfId="0" applyNumberFormat="1" applyFont="1" applyBorder="1" applyAlignment="1">
      <alignment vertical="center"/>
    </xf>
    <xf numFmtId="166" fontId="66" fillId="0" borderId="9" xfId="0" applyNumberFormat="1" applyFont="1" applyFill="1" applyBorder="1" applyAlignment="1">
      <alignment horizontal="center" vertical="center" wrapText="1"/>
    </xf>
    <xf numFmtId="166" fontId="66" fillId="0" borderId="6" xfId="0" applyNumberFormat="1" applyFont="1" applyFill="1" applyBorder="1" applyAlignment="1">
      <alignment horizontal="center" vertical="center" wrapText="1"/>
    </xf>
    <xf numFmtId="166" fontId="66" fillId="0" borderId="4" xfId="0" applyNumberFormat="1" applyFont="1" applyBorder="1" applyAlignment="1">
      <alignment vertical="center"/>
    </xf>
    <xf numFmtId="166" fontId="67" fillId="0" borderId="4" xfId="0" applyNumberFormat="1" applyFont="1" applyBorder="1" applyAlignment="1">
      <alignment vertical="center"/>
    </xf>
    <xf numFmtId="166" fontId="67" fillId="0" borderId="4" xfId="0" applyNumberFormat="1" applyFont="1" applyBorder="1" applyAlignment="1" applyProtection="1">
      <alignment vertical="center"/>
      <protection locked="0"/>
    </xf>
    <xf numFmtId="166" fontId="67" fillId="0" borderId="13" xfId="0" applyNumberFormat="1" applyFont="1" applyBorder="1" applyAlignment="1" applyProtection="1">
      <alignment vertical="center"/>
      <protection locked="0"/>
    </xf>
    <xf numFmtId="166" fontId="67" fillId="0" borderId="13" xfId="0" applyNumberFormat="1" applyFont="1" applyBorder="1" applyAlignment="1">
      <alignment horizontal="center" vertical="center"/>
    </xf>
    <xf numFmtId="166" fontId="0" fillId="0" borderId="0" xfId="0" applyNumberFormat="1"/>
    <xf numFmtId="166" fontId="66" fillId="0" borderId="9" xfId="0" applyNumberFormat="1" applyFont="1" applyFill="1" applyBorder="1" applyAlignment="1">
      <alignment horizontal="center" vertical="center"/>
    </xf>
    <xf numFmtId="166" fontId="66" fillId="0" borderId="6" xfId="0" applyNumberFormat="1" applyFont="1" applyFill="1" applyBorder="1" applyAlignment="1">
      <alignment horizontal="center" vertical="center"/>
    </xf>
    <xf numFmtId="166" fontId="67" fillId="0" borderId="4" xfId="0" applyNumberFormat="1" applyFont="1" applyBorder="1" applyAlignment="1" applyProtection="1">
      <alignment vertical="center"/>
    </xf>
    <xf numFmtId="166" fontId="67" fillId="0" borderId="13" xfId="0" applyNumberFormat="1" applyFont="1" applyBorder="1" applyAlignment="1" applyProtection="1">
      <alignment vertical="center"/>
    </xf>
    <xf numFmtId="166" fontId="66" fillId="0" borderId="4" xfId="0" applyNumberFormat="1" applyFont="1" applyBorder="1" applyAlignment="1" applyProtection="1">
      <alignment vertical="center"/>
    </xf>
    <xf numFmtId="166" fontId="66" fillId="0" borderId="4" xfId="0" applyNumberFormat="1" applyFont="1" applyFill="1" applyBorder="1" applyAlignment="1">
      <alignment horizontal="center" vertical="center"/>
    </xf>
    <xf numFmtId="166" fontId="67" fillId="0" borderId="6" xfId="0" applyNumberFormat="1" applyFont="1" applyBorder="1" applyAlignment="1">
      <alignment vertical="center"/>
    </xf>
    <xf numFmtId="166" fontId="67" fillId="0" borderId="9" xfId="0" applyNumberFormat="1" applyFont="1" applyBorder="1" applyAlignment="1">
      <alignment vertical="center"/>
    </xf>
    <xf numFmtId="166" fontId="67" fillId="0" borderId="9" xfId="0" applyNumberFormat="1" applyFont="1" applyBorder="1" applyAlignment="1">
      <alignment horizontal="center" vertical="center"/>
    </xf>
    <xf numFmtId="167" fontId="90" fillId="11" borderId="91" xfId="0" applyNumberFormat="1" applyFont="1" applyFill="1" applyBorder="1" applyAlignment="1">
      <alignment horizontal="center" vertical="center" textRotation="90" wrapText="1"/>
    </xf>
    <xf numFmtId="167" fontId="90" fillId="11" borderId="90" xfId="0" applyNumberFormat="1" applyFont="1" applyFill="1" applyBorder="1" applyAlignment="1">
      <alignment horizontal="center" vertical="center" textRotation="90" wrapText="1"/>
    </xf>
    <xf numFmtId="167" fontId="90" fillId="11" borderId="24" xfId="0" applyNumberFormat="1" applyFont="1" applyFill="1" applyBorder="1" applyAlignment="1">
      <alignment horizontal="center" vertical="center" textRotation="90" wrapText="1"/>
    </xf>
    <xf numFmtId="167" fontId="90" fillId="11" borderId="25" xfId="0" applyNumberFormat="1" applyFont="1" applyFill="1" applyBorder="1" applyAlignment="1">
      <alignment horizontal="center" vertical="center" textRotation="90" wrapText="1"/>
    </xf>
    <xf numFmtId="167" fontId="0" fillId="10" borderId="16" xfId="0" applyNumberFormat="1" applyFill="1" applyBorder="1" applyAlignment="1">
      <alignment horizontal="center"/>
    </xf>
    <xf numFmtId="167" fontId="0" fillId="0" borderId="0" xfId="0" applyNumberFormat="1"/>
    <xf numFmtId="0" fontId="90" fillId="0" borderId="0" xfId="0" applyFont="1" applyAlignment="1">
      <alignment vertical="center"/>
    </xf>
    <xf numFmtId="0" fontId="39" fillId="0" borderId="0" xfId="0" applyFont="1" applyAlignment="1">
      <alignment vertical="center"/>
    </xf>
    <xf numFmtId="0" fontId="22" fillId="0" borderId="0" xfId="0" applyFont="1" applyAlignment="1">
      <alignment vertical="center"/>
    </xf>
    <xf numFmtId="0" fontId="102" fillId="0" borderId="88" xfId="0" applyFont="1" applyBorder="1" applyAlignment="1">
      <alignment horizontal="center" vertical="center"/>
    </xf>
    <xf numFmtId="0" fontId="102" fillId="0" borderId="14" xfId="0" applyFont="1" applyBorder="1" applyAlignment="1">
      <alignment horizontal="center" vertical="center"/>
    </xf>
    <xf numFmtId="0" fontId="25" fillId="0" borderId="19" xfId="0" applyFont="1" applyBorder="1" applyAlignment="1">
      <alignment horizontal="center" vertical="center"/>
    </xf>
    <xf numFmtId="167" fontId="25" fillId="0" borderId="19" xfId="12" applyNumberFormat="1" applyFont="1" applyBorder="1" applyAlignment="1">
      <alignment horizontal="center" vertical="center"/>
    </xf>
    <xf numFmtId="43" fontId="25" fillId="0" borderId="19" xfId="12" applyFont="1" applyBorder="1" applyAlignment="1">
      <alignment horizontal="center" vertical="center"/>
    </xf>
    <xf numFmtId="0" fontId="22" fillId="0" borderId="0" xfId="0" applyFont="1" applyAlignment="1">
      <alignment horizontal="center" vertical="center"/>
    </xf>
    <xf numFmtId="167" fontId="25" fillId="0" borderId="19" xfId="12" applyNumberFormat="1" applyFont="1" applyBorder="1" applyAlignment="1">
      <alignment vertical="center"/>
    </xf>
    <xf numFmtId="43" fontId="25" fillId="0" borderId="19" xfId="12" applyFont="1" applyBorder="1" applyAlignment="1">
      <alignment horizontal="left" vertical="center" wrapText="1"/>
    </xf>
    <xf numFmtId="0" fontId="91" fillId="0" borderId="0" xfId="0" applyFont="1" applyAlignment="1">
      <alignment vertical="center"/>
    </xf>
    <xf numFmtId="0" fontId="25" fillId="0" borderId="60" xfId="0" applyFont="1" applyBorder="1" applyAlignment="1">
      <alignment horizontal="center" vertical="center"/>
    </xf>
    <xf numFmtId="0" fontId="25" fillId="0" borderId="19" xfId="0" applyFont="1" applyBorder="1" applyAlignment="1">
      <alignment vertical="center" wrapText="1"/>
    </xf>
    <xf numFmtId="0" fontId="25" fillId="0" borderId="0" xfId="0" applyFont="1" applyAlignment="1">
      <alignment vertical="center"/>
    </xf>
    <xf numFmtId="43" fontId="25" fillId="0" borderId="19" xfId="12" applyFont="1" applyBorder="1" applyAlignment="1">
      <alignment vertical="center" wrapText="1"/>
    </xf>
    <xf numFmtId="0" fontId="25" fillId="0" borderId="19" xfId="0" applyFont="1" applyBorder="1" applyAlignment="1">
      <alignment horizontal="center" vertical="center" wrapText="1"/>
    </xf>
    <xf numFmtId="0" fontId="25" fillId="0" borderId="19" xfId="0" applyFont="1" applyBorder="1" applyAlignment="1">
      <alignment vertical="center"/>
    </xf>
    <xf numFmtId="43" fontId="25" fillId="0" borderId="19" xfId="12" applyFont="1" applyBorder="1" applyAlignment="1">
      <alignment vertical="top"/>
    </xf>
    <xf numFmtId="0" fontId="22" fillId="0" borderId="94" xfId="0" applyFont="1" applyBorder="1" applyAlignment="1">
      <alignment vertical="center"/>
    </xf>
    <xf numFmtId="167" fontId="22" fillId="0" borderId="94" xfId="12" applyNumberFormat="1" applyFont="1" applyBorder="1" applyAlignment="1">
      <alignment vertical="center"/>
    </xf>
    <xf numFmtId="167" fontId="22" fillId="0" borderId="0" xfId="12" applyNumberFormat="1" applyFont="1" applyAlignment="1">
      <alignment vertical="center"/>
    </xf>
    <xf numFmtId="43" fontId="22" fillId="0" borderId="94" xfId="12" applyFont="1" applyBorder="1" applyAlignment="1">
      <alignment vertical="top"/>
    </xf>
    <xf numFmtId="43" fontId="11" fillId="0" borderId="0" xfId="12" applyFont="1" applyAlignment="1">
      <alignment horizontal="center" vertical="top"/>
    </xf>
    <xf numFmtId="43" fontId="22" fillId="0" borderId="0" xfId="12" applyFont="1" applyAlignment="1">
      <alignment vertical="top"/>
    </xf>
    <xf numFmtId="0" fontId="25" fillId="0" borderId="19" xfId="0" applyFont="1" applyBorder="1" applyAlignment="1">
      <alignment horizontal="justify" vertical="center" wrapText="1"/>
    </xf>
    <xf numFmtId="0" fontId="20" fillId="0" borderId="0" xfId="0" applyFont="1" applyAlignment="1">
      <alignment horizontal="left" vertical="center"/>
    </xf>
    <xf numFmtId="0" fontId="11" fillId="0" borderId="8" xfId="0" applyFont="1" applyBorder="1" applyAlignment="1">
      <alignment vertical="center"/>
    </xf>
    <xf numFmtId="0" fontId="6" fillId="0" borderId="0" xfId="0" applyFont="1" applyAlignment="1">
      <alignment horizontal="right" vertical="top"/>
    </xf>
    <xf numFmtId="0" fontId="5" fillId="0" borderId="0" xfId="0" applyFont="1" applyAlignment="1">
      <alignment horizontal="left" vertical="center"/>
    </xf>
    <xf numFmtId="0" fontId="3" fillId="0" borderId="15" xfId="0" applyFont="1" applyBorder="1" applyAlignment="1">
      <alignment horizontal="center" vertical="center" wrapText="1"/>
    </xf>
    <xf numFmtId="3" fontId="3" fillId="0" borderId="15" xfId="0" applyNumberFormat="1" applyFont="1" applyBorder="1" applyAlignment="1">
      <alignment horizontal="center" vertical="center" wrapText="1"/>
    </xf>
    <xf numFmtId="0" fontId="25" fillId="0" borderId="23" xfId="0" applyFont="1" applyBorder="1" applyAlignment="1">
      <alignment horizontal="center" vertical="center" wrapText="1"/>
    </xf>
    <xf numFmtId="49" fontId="25" fillId="0" borderId="16" xfId="0" applyNumberFormat="1" applyFont="1" applyBorder="1" applyAlignment="1">
      <alignment horizontal="center" vertical="center" wrapText="1"/>
    </xf>
    <xf numFmtId="3" fontId="25" fillId="0" borderId="16"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3" fillId="0" borderId="48"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wrapText="1"/>
    </xf>
    <xf numFmtId="49" fontId="25" fillId="0" borderId="47" xfId="0" applyNumberFormat="1" applyFont="1" applyBorder="1" applyAlignment="1">
      <alignment horizontal="center" vertical="center" wrapText="1"/>
    </xf>
    <xf numFmtId="4" fontId="94" fillId="0" borderId="0" xfId="0" applyNumberFormat="1" applyFont="1" applyAlignment="1">
      <alignment vertical="center"/>
    </xf>
    <xf numFmtId="168" fontId="1" fillId="0" borderId="0" xfId="0" applyNumberFormat="1" applyFont="1"/>
    <xf numFmtId="0" fontId="1" fillId="0" borderId="17" xfId="0" applyFont="1" applyBorder="1"/>
    <xf numFmtId="0" fontId="1" fillId="0" borderId="20" xfId="0" applyFont="1" applyBorder="1"/>
    <xf numFmtId="3" fontId="94" fillId="0" borderId="17" xfId="0" applyNumberFormat="1" applyFont="1" applyBorder="1" applyAlignment="1">
      <alignment horizontal="right" vertical="center"/>
    </xf>
    <xf numFmtId="4" fontId="94" fillId="0" borderId="17" xfId="0" applyNumberFormat="1" applyFont="1" applyBorder="1" applyAlignment="1">
      <alignment vertical="center"/>
    </xf>
    <xf numFmtId="167" fontId="1" fillId="0" borderId="0" xfId="0" applyNumberFormat="1" applyFont="1" applyAlignment="1">
      <alignment vertical="center"/>
    </xf>
    <xf numFmtId="2" fontId="5" fillId="0" borderId="0" xfId="0" applyNumberFormat="1" applyFont="1" applyFill="1" applyAlignment="1" applyProtection="1">
      <alignment vertical="center"/>
      <protection locked="0"/>
    </xf>
    <xf numFmtId="166" fontId="12" fillId="0" borderId="6" xfId="0" applyNumberFormat="1" applyFont="1" applyBorder="1" applyAlignment="1">
      <alignment horizontal="right" vertical="center" wrapText="1"/>
    </xf>
    <xf numFmtId="166" fontId="25" fillId="0" borderId="9" xfId="0" applyNumberFormat="1" applyFont="1" applyFill="1" applyBorder="1" applyAlignment="1">
      <alignment horizontal="center" vertical="center" wrapText="1"/>
    </xf>
    <xf numFmtId="166" fontId="12" fillId="0" borderId="3" xfId="0" applyNumberFormat="1" applyFont="1" applyBorder="1" applyAlignment="1">
      <alignment horizontal="center" vertical="center" wrapText="1"/>
    </xf>
    <xf numFmtId="166" fontId="12" fillId="0" borderId="6" xfId="0" applyNumberFormat="1" applyFont="1" applyBorder="1" applyAlignment="1">
      <alignment vertical="center"/>
    </xf>
    <xf numFmtId="166" fontId="12" fillId="0" borderId="6" xfId="0" applyNumberFormat="1" applyFont="1" applyBorder="1" applyAlignment="1" applyProtection="1">
      <alignment vertical="center"/>
      <protection locked="0"/>
    </xf>
    <xf numFmtId="166" fontId="25" fillId="0" borderId="6" xfId="0" applyNumberFormat="1" applyFont="1" applyBorder="1" applyAlignment="1" applyProtection="1">
      <alignment vertical="center"/>
    </xf>
    <xf numFmtId="166" fontId="12" fillId="0" borderId="6" xfId="0" applyNumberFormat="1" applyFont="1" applyBorder="1" applyAlignment="1" applyProtection="1">
      <alignment vertical="center"/>
    </xf>
    <xf numFmtId="166" fontId="25" fillId="0" borderId="6" xfId="0" applyNumberFormat="1" applyFont="1" applyBorder="1" applyAlignment="1" applyProtection="1">
      <alignment vertical="center"/>
      <protection locked="0"/>
    </xf>
    <xf numFmtId="166" fontId="12" fillId="0" borderId="9" xfId="0" applyNumberFormat="1" applyFont="1" applyBorder="1" applyAlignment="1" applyProtection="1">
      <alignment vertical="center"/>
      <protection locked="0"/>
    </xf>
    <xf numFmtId="166" fontId="12" fillId="0" borderId="9" xfId="0" applyNumberFormat="1" applyFont="1" applyBorder="1" applyAlignment="1">
      <alignment vertical="center"/>
    </xf>
    <xf numFmtId="166" fontId="12" fillId="0" borderId="9" xfId="0" applyNumberFormat="1" applyFont="1" applyBorder="1" applyAlignment="1" applyProtection="1">
      <alignment vertical="center"/>
    </xf>
    <xf numFmtId="166" fontId="12" fillId="0" borderId="0" xfId="0" applyNumberFormat="1" applyFont="1" applyBorder="1" applyAlignment="1" applyProtection="1">
      <alignment vertical="center"/>
      <protection locked="0"/>
    </xf>
    <xf numFmtId="166" fontId="12" fillId="0" borderId="0" xfId="0" applyNumberFormat="1" applyFont="1" applyBorder="1" applyAlignment="1">
      <alignment vertical="center"/>
    </xf>
    <xf numFmtId="166" fontId="56" fillId="0" borderId="4" xfId="0" applyNumberFormat="1" applyFont="1" applyBorder="1" applyAlignment="1">
      <alignment horizontal="right" wrapText="1"/>
    </xf>
    <xf numFmtId="166" fontId="56" fillId="0" borderId="4" xfId="0" applyNumberFormat="1" applyFont="1" applyBorder="1" applyAlignment="1" applyProtection="1">
      <alignment horizontal="right" wrapText="1"/>
      <protection locked="0"/>
    </xf>
    <xf numFmtId="166" fontId="56" fillId="0" borderId="6" xfId="0" applyNumberFormat="1" applyFont="1" applyBorder="1" applyAlignment="1">
      <alignment horizontal="right" wrapText="1"/>
    </xf>
    <xf numFmtId="166" fontId="56" fillId="0" borderId="6" xfId="0" applyNumberFormat="1" applyFont="1" applyBorder="1" applyAlignment="1" applyProtection="1">
      <alignment horizontal="right" wrapText="1"/>
      <protection locked="0"/>
    </xf>
    <xf numFmtId="0" fontId="77" fillId="0" borderId="0" xfId="0" applyFont="1" applyAlignment="1">
      <alignment horizontal="center"/>
    </xf>
    <xf numFmtId="0" fontId="77" fillId="0" borderId="0" xfId="0" applyFont="1"/>
    <xf numFmtId="0" fontId="77" fillId="0" borderId="0" xfId="0" applyFont="1" applyAlignment="1">
      <alignment horizontal="center" wrapText="1"/>
    </xf>
    <xf numFmtId="168" fontId="77" fillId="0" borderId="0" xfId="0" applyNumberFormat="1" applyFont="1"/>
    <xf numFmtId="0" fontId="103" fillId="0" borderId="0" xfId="0" applyFont="1" applyAlignment="1">
      <alignment horizontal="center" wrapText="1"/>
    </xf>
    <xf numFmtId="0" fontId="103" fillId="0" borderId="0" xfId="0" applyFont="1" applyAlignment="1">
      <alignment horizontal="center"/>
    </xf>
    <xf numFmtId="0" fontId="94" fillId="0" borderId="0" xfId="0" applyFont="1" applyAlignment="1">
      <alignment horizontal="center" wrapText="1"/>
    </xf>
    <xf numFmtId="0" fontId="94" fillId="0" borderId="0" xfId="0" applyFont="1" applyAlignment="1">
      <alignment horizontal="center"/>
    </xf>
    <xf numFmtId="0" fontId="104" fillId="0" borderId="0" xfId="0" applyFont="1" applyAlignment="1">
      <alignment horizontal="center"/>
    </xf>
    <xf numFmtId="168" fontId="0" fillId="0" borderId="0" xfId="0" applyNumberFormat="1"/>
    <xf numFmtId="167" fontId="25" fillId="0" borderId="19" xfId="12" applyNumberFormat="1" applyFont="1" applyBorder="1" applyAlignment="1">
      <alignment horizontal="center" wrapText="1"/>
    </xf>
    <xf numFmtId="0" fontId="25" fillId="0" borderId="19" xfId="0" applyFont="1" applyBorder="1" applyAlignment="1">
      <alignment horizontal="center"/>
    </xf>
    <xf numFmtId="0" fontId="25" fillId="0" borderId="19" xfId="0" applyFont="1" applyBorder="1"/>
    <xf numFmtId="167" fontId="25" fillId="0" borderId="19" xfId="12" applyNumberFormat="1" applyFont="1" applyBorder="1" applyAlignment="1">
      <alignment horizontal="right" vertical="center" wrapText="1"/>
    </xf>
    <xf numFmtId="167" fontId="25" fillId="0" borderId="19" xfId="0" applyNumberFormat="1" applyFont="1" applyBorder="1" applyAlignment="1">
      <alignment vertical="center"/>
    </xf>
    <xf numFmtId="167" fontId="25" fillId="0" borderId="19" xfId="0" applyNumberFormat="1" applyFont="1" applyBorder="1" applyAlignment="1">
      <alignment horizontal="right" vertical="center"/>
    </xf>
    <xf numFmtId="0" fontId="25" fillId="0" borderId="19" xfId="0" applyFont="1" applyBorder="1" applyAlignment="1">
      <alignment horizontal="left" vertical="center" wrapText="1"/>
    </xf>
    <xf numFmtId="167" fontId="25" fillId="0" borderId="19" xfId="12" applyNumberFormat="1" applyFont="1" applyBorder="1" applyAlignment="1">
      <alignment horizontal="right" vertical="center"/>
    </xf>
    <xf numFmtId="167" fontId="22" fillId="0" borderId="94" xfId="12" applyNumberFormat="1" applyFont="1" applyBorder="1" applyAlignment="1">
      <alignment horizontal="right" vertical="center"/>
    </xf>
    <xf numFmtId="167" fontId="22" fillId="0" borderId="0" xfId="12" applyNumberFormat="1" applyFont="1" applyAlignment="1">
      <alignment horizontal="right" vertical="center"/>
    </xf>
    <xf numFmtId="0" fontId="100" fillId="0" borderId="0" xfId="1" applyFont="1" applyAlignment="1">
      <alignment horizontal="left" vertical="center"/>
    </xf>
    <xf numFmtId="0" fontId="99" fillId="0" borderId="101" xfId="1" applyFont="1" applyBorder="1" applyAlignment="1">
      <alignment horizontal="center" vertical="center" wrapText="1"/>
    </xf>
    <xf numFmtId="0" fontId="99" fillId="0" borderId="103" xfId="1" applyFont="1" applyBorder="1" applyAlignment="1">
      <alignment horizontal="center" vertical="center"/>
    </xf>
    <xf numFmtId="0" fontId="99" fillId="0" borderId="112" xfId="1" applyFont="1" applyBorder="1" applyAlignment="1">
      <alignment horizontal="center" vertical="center" wrapText="1"/>
    </xf>
    <xf numFmtId="4" fontId="100" fillId="0" borderId="145" xfId="1" applyNumberFormat="1" applyFont="1" applyBorder="1" applyAlignment="1">
      <alignment vertical="center"/>
    </xf>
    <xf numFmtId="49" fontId="100" fillId="0" borderId="147" xfId="1" applyNumberFormat="1" applyFont="1" applyBorder="1" applyAlignment="1">
      <alignment horizontal="center" vertical="center" wrapText="1"/>
    </xf>
    <xf numFmtId="49" fontId="100" fillId="0" borderId="148" xfId="1" applyNumberFormat="1" applyFont="1" applyBorder="1" applyAlignment="1">
      <alignment horizontal="justify" vertical="center" wrapText="1"/>
    </xf>
    <xf numFmtId="0" fontId="100" fillId="0" borderId="148" xfId="1" applyFont="1" applyBorder="1" applyAlignment="1">
      <alignment horizontal="center" vertical="center" wrapText="1"/>
    </xf>
    <xf numFmtId="3" fontId="100" fillId="0" borderId="148" xfId="1" applyNumberFormat="1" applyFont="1" applyBorder="1" applyAlignment="1">
      <alignment horizontal="center" vertical="center" wrapText="1"/>
    </xf>
    <xf numFmtId="169" fontId="100" fillId="0" borderId="149" xfId="9" applyNumberFormat="1" applyFont="1" applyBorder="1" applyAlignment="1">
      <alignment horizontal="center" vertical="center" wrapText="1"/>
    </xf>
    <xf numFmtId="170" fontId="100" fillId="0" borderId="148" xfId="1" applyNumberFormat="1" applyFont="1" applyBorder="1" applyAlignment="1">
      <alignment horizontal="justify" vertical="center" wrapText="1"/>
    </xf>
    <xf numFmtId="3" fontId="100" fillId="0" borderId="149" xfId="1" applyNumberFormat="1" applyFont="1" applyBorder="1" applyAlignment="1">
      <alignment horizontal="center" vertical="center" wrapText="1"/>
    </xf>
    <xf numFmtId="3" fontId="100" fillId="0" borderId="148" xfId="1" applyNumberFormat="1" applyFont="1" applyBorder="1" applyAlignment="1">
      <alignment horizontal="center" vertical="center"/>
    </xf>
    <xf numFmtId="3" fontId="100" fillId="0" borderId="150" xfId="1" applyNumberFormat="1" applyFont="1" applyBorder="1" applyAlignment="1">
      <alignment horizontal="center" vertical="center"/>
    </xf>
    <xf numFmtId="0" fontId="100" fillId="0" borderId="149" xfId="1" applyFont="1" applyBorder="1" applyAlignment="1">
      <alignment horizontal="center" vertical="center" wrapText="1"/>
    </xf>
    <xf numFmtId="3" fontId="100" fillId="0" borderId="151" xfId="1" applyNumberFormat="1" applyFont="1" applyBorder="1" applyAlignment="1">
      <alignment horizontal="right" vertical="center"/>
    </xf>
    <xf numFmtId="3" fontId="100" fillId="0" borderId="149" xfId="9" applyNumberFormat="1" applyFont="1" applyBorder="1" applyAlignment="1">
      <alignment horizontal="center" vertical="center" wrapText="1"/>
    </xf>
    <xf numFmtId="3" fontId="100" fillId="0" borderId="148" xfId="1" applyNumberFormat="1" applyFont="1" applyBorder="1" applyAlignment="1">
      <alignment horizontal="right" vertical="center"/>
    </xf>
    <xf numFmtId="0" fontId="100" fillId="0" borderId="148" xfId="1" applyFont="1" applyBorder="1" applyAlignment="1">
      <alignment horizontal="left" vertical="center" wrapText="1"/>
    </xf>
    <xf numFmtId="3" fontId="100" fillId="0" borderId="148" xfId="1" applyNumberFormat="1" applyFont="1" applyBorder="1" applyAlignment="1">
      <alignment horizontal="right" vertical="center" wrapText="1"/>
    </xf>
    <xf numFmtId="3" fontId="100" fillId="0" borderId="150" xfId="1" applyNumberFormat="1" applyFont="1" applyBorder="1" applyAlignment="1">
      <alignment horizontal="right" vertical="center"/>
    </xf>
    <xf numFmtId="3" fontId="101" fillId="0" borderId="147" xfId="9" applyNumberFormat="1" applyFont="1" applyBorder="1" applyAlignment="1">
      <alignment horizontal="right" vertical="center"/>
    </xf>
    <xf numFmtId="0" fontId="100" fillId="0" borderId="148" xfId="1" applyFont="1" applyBorder="1" applyAlignment="1">
      <alignment horizontal="justify" vertical="center" wrapText="1"/>
    </xf>
    <xf numFmtId="0" fontId="100" fillId="0" borderId="148" xfId="1" applyFont="1" applyBorder="1" applyAlignment="1">
      <alignment horizontal="center" vertical="center"/>
    </xf>
    <xf numFmtId="0" fontId="100" fillId="0" borderId="149" xfId="1" applyFont="1" applyBorder="1" applyAlignment="1">
      <alignment horizontal="center" vertical="center"/>
    </xf>
    <xf numFmtId="0" fontId="100" fillId="0" borderId="150" xfId="1" applyFont="1" applyBorder="1" applyAlignment="1">
      <alignment horizontal="center" vertical="center"/>
    </xf>
    <xf numFmtId="0" fontId="105" fillId="0" borderId="0" xfId="0" applyFont="1"/>
    <xf numFmtId="0" fontId="106" fillId="0" borderId="0" xfId="0" applyFont="1" applyAlignment="1">
      <alignment horizontal="center"/>
    </xf>
    <xf numFmtId="0" fontId="72" fillId="6" borderId="51" xfId="0" applyFont="1" applyFill="1" applyBorder="1" applyAlignment="1">
      <alignment horizontal="justify" vertical="center" wrapText="1"/>
    </xf>
    <xf numFmtId="0" fontId="72" fillId="6" borderId="13" xfId="0" applyFont="1" applyFill="1" applyBorder="1" applyAlignment="1">
      <alignment horizontal="justify" vertical="center" wrapText="1"/>
    </xf>
    <xf numFmtId="0" fontId="71" fillId="0" borderId="10" xfId="0" applyFont="1" applyBorder="1" applyAlignment="1">
      <alignment horizontal="justify" vertical="center" wrapText="1"/>
    </xf>
    <xf numFmtId="0" fontId="71" fillId="0" borderId="11" xfId="0" applyFont="1" applyBorder="1" applyAlignment="1">
      <alignment horizontal="justify" vertical="center" wrapText="1"/>
    </xf>
    <xf numFmtId="0" fontId="71" fillId="0" borderId="12" xfId="0" applyFont="1" applyBorder="1" applyAlignment="1">
      <alignment horizontal="justify" vertical="center" wrapText="1"/>
    </xf>
    <xf numFmtId="0" fontId="72" fillId="0" borderId="51" xfId="0" applyFont="1" applyBorder="1" applyAlignment="1">
      <alignment horizontal="justify" vertical="center" wrapText="1"/>
    </xf>
    <xf numFmtId="0" fontId="72" fillId="0" borderId="13" xfId="0" applyFont="1" applyBorder="1" applyAlignment="1">
      <alignment horizontal="justify" vertical="center" wrapText="1"/>
    </xf>
    <xf numFmtId="0" fontId="6" fillId="0" borderId="8" xfId="0" applyFont="1" applyFill="1" applyBorder="1" applyAlignment="1" applyProtection="1">
      <alignment horizontal="center" vertical="top"/>
      <protection locked="0"/>
    </xf>
    <xf numFmtId="0" fontId="10"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1" fillId="0" borderId="8"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wrapText="1"/>
      <protection locked="0"/>
    </xf>
    <xf numFmtId="0" fontId="65" fillId="4" borderId="8" xfId="0" applyFont="1" applyFill="1" applyBorder="1" applyAlignment="1">
      <alignment horizontal="center" vertical="center" wrapText="1"/>
    </xf>
    <xf numFmtId="0" fontId="11" fillId="0" borderId="8" xfId="0" applyFont="1" applyFill="1" applyBorder="1" applyAlignment="1" applyProtection="1">
      <alignment horizontal="center" vertical="top"/>
      <protection locked="0"/>
    </xf>
    <xf numFmtId="0" fontId="21" fillId="2" borderId="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16" fillId="0" borderId="38" xfId="0" applyFont="1" applyBorder="1" applyAlignment="1" applyProtection="1">
      <alignment horizontal="center" vertical="center"/>
      <protection locked="0"/>
    </xf>
    <xf numFmtId="0" fontId="16" fillId="0" borderId="39" xfId="0" applyFont="1" applyBorder="1" applyAlignment="1" applyProtection="1">
      <alignment horizontal="center" vertical="center"/>
      <protection locked="0"/>
    </xf>
    <xf numFmtId="0" fontId="10" fillId="0" borderId="0" xfId="0" applyFont="1" applyFill="1" applyBorder="1" applyAlignment="1" applyProtection="1">
      <alignment horizontal="center" vertical="top"/>
    </xf>
    <xf numFmtId="0" fontId="38" fillId="7"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6" xfId="0" applyFont="1" applyFill="1" applyBorder="1" applyAlignment="1">
      <alignment horizontal="center" vertical="center"/>
    </xf>
    <xf numFmtId="0" fontId="38" fillId="7" borderId="7" xfId="0" applyFont="1" applyFill="1" applyBorder="1" applyAlignment="1">
      <alignment horizontal="center" vertical="center"/>
    </xf>
    <xf numFmtId="0" fontId="38" fillId="7" borderId="8" xfId="0" applyFont="1" applyFill="1" applyBorder="1" applyAlignment="1">
      <alignment horizontal="center" vertical="center"/>
    </xf>
    <xf numFmtId="0" fontId="38" fillId="7" borderId="9" xfId="0" applyFont="1" applyFill="1" applyBorder="1" applyAlignment="1">
      <alignment horizontal="center" vertical="center"/>
    </xf>
    <xf numFmtId="0" fontId="6" fillId="0" borderId="0" xfId="0" applyFont="1" applyFill="1" applyBorder="1" applyAlignment="1" applyProtection="1">
      <alignment horizontal="center" vertical="top"/>
    </xf>
    <xf numFmtId="0" fontId="25" fillId="0" borderId="5" xfId="0" applyFont="1" applyFill="1" applyBorder="1" applyAlignment="1" applyProtection="1">
      <alignment horizontal="justify" vertical="top"/>
      <protection locked="0"/>
    </xf>
    <xf numFmtId="0" fontId="25" fillId="0" borderId="0" xfId="0" applyFont="1" applyFill="1" applyBorder="1" applyAlignment="1" applyProtection="1">
      <alignment horizontal="justify" vertical="top"/>
      <protection locked="0"/>
    </xf>
    <xf numFmtId="0" fontId="3" fillId="0" borderId="4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8" xfId="0" applyFont="1" applyFill="1" applyBorder="1" applyAlignment="1" applyProtection="1">
      <alignment horizontal="center" vertical="center"/>
      <protection locked="0"/>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7" fillId="0" borderId="7" xfId="0" applyFont="1" applyBorder="1" applyAlignment="1" applyProtection="1">
      <alignment horizontal="justify" vertical="top" wrapText="1"/>
      <protection locked="0"/>
    </xf>
    <xf numFmtId="0" fontId="7" fillId="0" borderId="8" xfId="0" applyFont="1" applyBorder="1" applyAlignment="1" applyProtection="1">
      <alignment horizontal="justify" vertical="top" wrapText="1"/>
      <protection locked="0"/>
    </xf>
    <xf numFmtId="0" fontId="10" fillId="0" borderId="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6" fillId="0" borderId="5" xfId="0" applyFont="1" applyBorder="1" applyAlignment="1" applyProtection="1">
      <alignment horizontal="left" vertical="top" wrapText="1" indent="5"/>
      <protection locked="0"/>
    </xf>
    <xf numFmtId="0" fontId="6"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6" fillId="0" borderId="5" xfId="0" applyFont="1" applyBorder="1" applyAlignment="1">
      <alignment horizontal="justify" vertical="center" wrapText="1"/>
    </xf>
    <xf numFmtId="0" fontId="56" fillId="0" borderId="6" xfId="0" applyFont="1" applyBorder="1" applyAlignment="1">
      <alignment horizontal="justify" vertical="center" wrapText="1"/>
    </xf>
    <xf numFmtId="0" fontId="38" fillId="4" borderId="0" xfId="0" applyFont="1" applyFill="1" applyBorder="1" applyAlignment="1">
      <alignment horizontal="center" vertical="center" wrapText="1"/>
    </xf>
    <xf numFmtId="0" fontId="55" fillId="4" borderId="8" xfId="0" applyFont="1" applyFill="1" applyBorder="1" applyAlignment="1">
      <alignment horizontal="center" vertical="center" wrapText="1"/>
    </xf>
    <xf numFmtId="0" fontId="56" fillId="4" borderId="1" xfId="0" applyFont="1" applyFill="1" applyBorder="1" applyAlignment="1">
      <alignment horizontal="center" vertical="center" wrapText="1"/>
    </xf>
    <xf numFmtId="0" fontId="56" fillId="4" borderId="3" xfId="0" applyFont="1" applyFill="1" applyBorder="1" applyAlignment="1">
      <alignment horizontal="center" vertical="center" wrapText="1"/>
    </xf>
    <xf numFmtId="0" fontId="56" fillId="4" borderId="7" xfId="0" applyFont="1" applyFill="1" applyBorder="1" applyAlignment="1">
      <alignment horizontal="center" vertical="center" wrapText="1"/>
    </xf>
    <xf numFmtId="0" fontId="56" fillId="4" borderId="9" xfId="0" applyFont="1" applyFill="1" applyBorder="1" applyAlignment="1">
      <alignment horizontal="center" vertical="center" wrapText="1"/>
    </xf>
    <xf numFmtId="0" fontId="56" fillId="4" borderId="51" xfId="0" applyFont="1" applyFill="1" applyBorder="1" applyAlignment="1">
      <alignment horizontal="center" vertical="center" wrapText="1"/>
    </xf>
    <xf numFmtId="0" fontId="56" fillId="4" borderId="13" xfId="0" applyFont="1" applyFill="1" applyBorder="1" applyAlignment="1">
      <alignment horizontal="center" vertical="center" wrapText="1"/>
    </xf>
    <xf numFmtId="0" fontId="56" fillId="0" borderId="1" xfId="0" applyFont="1" applyBorder="1" applyAlignment="1">
      <alignment horizontal="justify" vertical="center" wrapText="1"/>
    </xf>
    <xf numFmtId="0" fontId="56" fillId="0" borderId="3" xfId="0" applyFont="1" applyBorder="1" applyAlignment="1">
      <alignment horizontal="justify" vertical="center" wrapText="1"/>
    </xf>
    <xf numFmtId="0" fontId="59" fillId="0" borderId="0" xfId="0" applyFont="1" applyAlignment="1">
      <alignment horizontal="center" vertical="justify"/>
    </xf>
    <xf numFmtId="0" fontId="60" fillId="6" borderId="51" xfId="0" applyFont="1" applyFill="1" applyBorder="1" applyAlignment="1">
      <alignment horizontal="center" vertical="center"/>
    </xf>
    <xf numFmtId="0" fontId="60" fillId="6" borderId="4" xfId="0" applyFont="1" applyFill="1" applyBorder="1" applyAlignment="1">
      <alignment horizontal="center" vertical="center"/>
    </xf>
    <xf numFmtId="0" fontId="60" fillId="6" borderId="13" xfId="0" applyFont="1" applyFill="1" applyBorder="1" applyAlignment="1">
      <alignment horizontal="center" vertical="center"/>
    </xf>
    <xf numFmtId="0" fontId="60" fillId="6" borderId="51" xfId="0" applyFont="1" applyFill="1" applyBorder="1" applyAlignment="1">
      <alignment horizontal="center" vertical="center" wrapText="1"/>
    </xf>
    <xf numFmtId="0" fontId="60" fillId="6" borderId="4" xfId="0" applyFont="1" applyFill="1" applyBorder="1" applyAlignment="1">
      <alignment horizontal="center" vertical="center" wrapText="1"/>
    </xf>
    <xf numFmtId="0" fontId="60" fillId="6" borderId="13" xfId="0" applyFont="1" applyFill="1" applyBorder="1" applyAlignment="1">
      <alignment horizontal="center" vertical="center" wrapText="1"/>
    </xf>
    <xf numFmtId="0" fontId="57" fillId="0" borderId="5" xfId="0" applyFont="1" applyBorder="1" applyAlignment="1">
      <alignment horizontal="justify" vertical="center" wrapText="1"/>
    </xf>
    <xf numFmtId="0" fontId="57" fillId="0" borderId="6"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9" xfId="0" applyFont="1" applyBorder="1" applyAlignment="1">
      <alignment horizontal="justify" vertical="center" wrapText="1"/>
    </xf>
    <xf numFmtId="0" fontId="1" fillId="0" borderId="0" xfId="0" applyFont="1" applyBorder="1" applyAlignment="1">
      <alignment horizontal="center"/>
    </xf>
    <xf numFmtId="0" fontId="10"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alignment horizontal="center" vertical="top"/>
    </xf>
    <xf numFmtId="0" fontId="11" fillId="0" borderId="8" xfId="0" applyFont="1" applyFill="1" applyBorder="1" applyAlignment="1">
      <alignment horizontal="center" vertical="top"/>
    </xf>
    <xf numFmtId="0" fontId="1" fillId="0" borderId="8" xfId="0" applyFont="1" applyBorder="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8" xfId="0" applyFont="1" applyFill="1" applyBorder="1" applyAlignment="1">
      <alignment horizontal="left" vertical="top"/>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85" fillId="0" borderId="0" xfId="0" applyFont="1" applyBorder="1" applyAlignment="1" applyProtection="1">
      <alignment horizontal="left" vertical="center" wrapText="1"/>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xf>
    <xf numFmtId="0" fontId="3" fillId="0" borderId="57" xfId="0" applyFont="1" applyBorder="1" applyAlignment="1" applyProtection="1">
      <alignment horizontal="center" vertical="center"/>
    </xf>
    <xf numFmtId="0" fontId="38" fillId="4" borderId="0" xfId="0" applyFont="1" applyFill="1" applyBorder="1" applyAlignment="1" applyProtection="1">
      <alignment horizontal="center" vertical="center" wrapText="1"/>
      <protection locked="0"/>
    </xf>
    <xf numFmtId="0" fontId="56" fillId="4" borderId="1" xfId="0" applyFont="1" applyFill="1" applyBorder="1" applyAlignment="1">
      <alignment horizontal="center" vertical="center"/>
    </xf>
    <xf numFmtId="0" fontId="56" fillId="4" borderId="2" xfId="0" applyFont="1" applyFill="1" applyBorder="1" applyAlignment="1">
      <alignment horizontal="center" vertical="center"/>
    </xf>
    <xf numFmtId="0" fontId="56" fillId="4" borderId="3" xfId="0" applyFont="1" applyFill="1" applyBorder="1" applyAlignment="1">
      <alignment horizontal="center" vertical="center"/>
    </xf>
    <xf numFmtId="0" fontId="56" fillId="4" borderId="10" xfId="0" applyFont="1" applyFill="1" applyBorder="1" applyAlignment="1">
      <alignment horizontal="center" vertical="center"/>
    </xf>
    <xf numFmtId="0" fontId="56" fillId="4" borderId="11" xfId="0" applyFont="1" applyFill="1" applyBorder="1" applyAlignment="1">
      <alignment horizontal="center" vertical="center"/>
    </xf>
    <xf numFmtId="0" fontId="56" fillId="4" borderId="12" xfId="0" applyFont="1" applyFill="1" applyBorder="1" applyAlignment="1">
      <alignment horizontal="center" vertical="center"/>
    </xf>
    <xf numFmtId="0" fontId="56" fillId="4" borderId="51" xfId="0" applyFont="1" applyFill="1" applyBorder="1" applyAlignment="1">
      <alignment horizontal="center" vertical="center"/>
    </xf>
    <xf numFmtId="0" fontId="56" fillId="4" borderId="4" xfId="0" applyFont="1" applyFill="1" applyBorder="1" applyAlignment="1">
      <alignment horizontal="center" vertical="center"/>
    </xf>
    <xf numFmtId="0" fontId="56" fillId="4" borderId="13" xfId="0" applyFont="1" applyFill="1" applyBorder="1" applyAlignment="1">
      <alignment horizontal="center" vertical="center"/>
    </xf>
    <xf numFmtId="0" fontId="56" fillId="4" borderId="5" xfId="0" applyFont="1" applyFill="1" applyBorder="1" applyAlignment="1">
      <alignment horizontal="center" vertical="center"/>
    </xf>
    <xf numFmtId="0" fontId="56" fillId="4" borderId="0" xfId="0" applyFont="1" applyFill="1" applyBorder="1" applyAlignment="1">
      <alignment horizontal="center" vertical="center"/>
    </xf>
    <xf numFmtId="0" fontId="56" fillId="4" borderId="6" xfId="0" applyFont="1" applyFill="1" applyBorder="1" applyAlignment="1">
      <alignment horizontal="center" vertical="center"/>
    </xf>
    <xf numFmtId="0" fontId="56" fillId="4" borderId="7" xfId="0" applyFont="1" applyFill="1" applyBorder="1" applyAlignment="1">
      <alignment horizontal="center" vertical="center"/>
    </xf>
    <xf numFmtId="0" fontId="56" fillId="4" borderId="8" xfId="0" applyFont="1" applyFill="1" applyBorder="1" applyAlignment="1">
      <alignment horizontal="center" vertical="center"/>
    </xf>
    <xf numFmtId="0" fontId="56" fillId="4" borderId="9" xfId="0" applyFont="1" applyFill="1" applyBorder="1" applyAlignment="1">
      <alignment horizontal="center" vertical="center"/>
    </xf>
    <xf numFmtId="0" fontId="56" fillId="4" borderId="51" xfId="0" applyFont="1" applyFill="1" applyBorder="1" applyAlignment="1">
      <alignment horizontal="center" vertical="justify"/>
    </xf>
    <xf numFmtId="0" fontId="56" fillId="4" borderId="13" xfId="0" applyFont="1" applyFill="1" applyBorder="1" applyAlignment="1">
      <alignment horizontal="center" vertical="justify"/>
    </xf>
    <xf numFmtId="0" fontId="57" fillId="0" borderId="1" xfId="0" applyFont="1" applyBorder="1" applyAlignment="1">
      <alignment horizontal="justify" vertical="center"/>
    </xf>
    <xf numFmtId="0" fontId="57" fillId="0" borderId="2" xfId="0" applyFont="1" applyBorder="1" applyAlignment="1">
      <alignment horizontal="justify" vertical="center"/>
    </xf>
    <xf numFmtId="0" fontId="57" fillId="0" borderId="3" xfId="0" applyFont="1" applyBorder="1" applyAlignment="1">
      <alignment horizontal="justify" vertical="center"/>
    </xf>
    <xf numFmtId="0" fontId="57" fillId="0" borderId="0" xfId="0" applyFont="1" applyBorder="1" applyAlignment="1">
      <alignment horizontal="left" vertical="center"/>
    </xf>
    <xf numFmtId="0" fontId="57" fillId="0" borderId="52" xfId="0" applyFont="1" applyBorder="1" applyAlignment="1">
      <alignment horizontal="left" vertical="center"/>
    </xf>
    <xf numFmtId="0" fontId="57" fillId="0" borderId="5" xfId="0" applyFont="1" applyBorder="1" applyAlignment="1">
      <alignment horizontal="left" vertical="center"/>
    </xf>
    <xf numFmtId="0" fontId="56" fillId="0" borderId="5" xfId="0" applyFont="1" applyBorder="1" applyAlignment="1">
      <alignment horizontal="left" vertical="center"/>
    </xf>
    <xf numFmtId="0" fontId="56" fillId="0" borderId="0" xfId="0" applyFont="1" applyBorder="1" applyAlignment="1">
      <alignment horizontal="left" vertical="center"/>
    </xf>
    <xf numFmtId="0" fontId="56" fillId="0" borderId="6" xfId="0" applyFont="1" applyBorder="1" applyAlignment="1">
      <alignment horizontal="left" vertical="center"/>
    </xf>
    <xf numFmtId="43" fontId="56" fillId="0" borderId="54" xfId="0" applyNumberFormat="1" applyFont="1" applyBorder="1" applyAlignment="1">
      <alignment horizontal="right" vertical="center"/>
    </xf>
    <xf numFmtId="0" fontId="57" fillId="0" borderId="0" xfId="0" applyFont="1" applyBorder="1" applyAlignment="1">
      <alignment vertical="center"/>
    </xf>
    <xf numFmtId="0" fontId="57" fillId="0" borderId="52" xfId="0" applyFont="1" applyBorder="1" applyAlignment="1">
      <alignment vertical="center"/>
    </xf>
    <xf numFmtId="43" fontId="57" fillId="0" borderId="54" xfId="0" applyNumberFormat="1" applyFont="1" applyBorder="1" applyAlignment="1" applyProtection="1">
      <alignment horizontal="right" vertical="center"/>
    </xf>
    <xf numFmtId="0" fontId="56" fillId="0" borderId="52" xfId="0" applyFont="1" applyBorder="1" applyAlignment="1">
      <alignment horizontal="left" vertical="center"/>
    </xf>
    <xf numFmtId="0" fontId="57" fillId="0" borderId="0" xfId="0" applyFont="1" applyAlignment="1">
      <alignment horizontal="left" vertical="center"/>
    </xf>
    <xf numFmtId="0" fontId="65" fillId="0" borderId="5" xfId="0" applyFont="1" applyBorder="1" applyAlignment="1">
      <alignment horizontal="left" vertical="center"/>
    </xf>
    <xf numFmtId="0" fontId="65" fillId="0" borderId="0" xfId="0" applyFont="1" applyBorder="1" applyAlignment="1">
      <alignment horizontal="left" vertical="center"/>
    </xf>
    <xf numFmtId="0" fontId="65" fillId="0" borderId="52" xfId="0" applyFont="1" applyBorder="1" applyAlignment="1">
      <alignment horizontal="left" vertical="center"/>
    </xf>
    <xf numFmtId="0" fontId="63" fillId="0" borderId="8" xfId="0" applyFont="1" applyBorder="1" applyAlignment="1">
      <alignment horizontal="left" vertical="center"/>
    </xf>
    <xf numFmtId="0" fontId="63" fillId="0" borderId="53" xfId="0" applyFont="1" applyBorder="1" applyAlignment="1">
      <alignment horizontal="left" vertical="center"/>
    </xf>
    <xf numFmtId="0" fontId="56" fillId="0" borderId="0" xfId="0" applyFont="1" applyAlignment="1">
      <alignment horizontal="left" vertical="center"/>
    </xf>
    <xf numFmtId="0" fontId="57" fillId="0" borderId="0" xfId="0" applyFont="1" applyBorder="1" applyAlignment="1">
      <alignment horizontal="left" vertical="justify"/>
    </xf>
    <xf numFmtId="0" fontId="57" fillId="0" borderId="52" xfId="0" applyFont="1" applyBorder="1" applyAlignment="1">
      <alignment horizontal="left" vertical="justify"/>
    </xf>
    <xf numFmtId="0" fontId="6" fillId="2" borderId="44"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3" fillId="0" borderId="46"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protection locked="0"/>
    </xf>
    <xf numFmtId="0" fontId="66" fillId="0" borderId="5" xfId="0" applyFont="1" applyBorder="1" applyAlignment="1">
      <alignment horizontal="left" vertical="center"/>
    </xf>
    <xf numFmtId="0" fontId="66" fillId="0" borderId="6" xfId="0" applyFont="1" applyBorder="1" applyAlignment="1">
      <alignment horizontal="left" vertical="center"/>
    </xf>
    <xf numFmtId="0" fontId="67" fillId="0" borderId="5" xfId="0" applyFont="1" applyBorder="1" applyAlignment="1">
      <alignment horizontal="left" vertical="center"/>
    </xf>
    <xf numFmtId="0" fontId="67" fillId="0" borderId="6" xfId="0" applyFont="1" applyBorder="1" applyAlignment="1">
      <alignment horizontal="left" vertical="center"/>
    </xf>
    <xf numFmtId="0" fontId="66" fillId="0" borderId="1" xfId="0" applyFont="1" applyFill="1" applyBorder="1" applyAlignment="1">
      <alignment horizontal="center" vertical="center"/>
    </xf>
    <xf numFmtId="0" fontId="66" fillId="0" borderId="3" xfId="0" applyFont="1" applyFill="1" applyBorder="1" applyAlignment="1">
      <alignment horizontal="center" vertical="center"/>
    </xf>
    <xf numFmtId="0" fontId="66" fillId="0" borderId="7" xfId="0" applyFont="1" applyFill="1" applyBorder="1" applyAlignment="1">
      <alignment horizontal="center" vertical="center"/>
    </xf>
    <xf numFmtId="0" fontId="66" fillId="0" borderId="9"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166" fontId="66" fillId="0" borderId="51" xfId="0" applyNumberFormat="1" applyFont="1" applyFill="1" applyBorder="1" applyAlignment="1">
      <alignment horizontal="center" vertical="center"/>
    </xf>
    <xf numFmtId="166" fontId="66" fillId="0" borderId="13" xfId="0" applyNumberFormat="1" applyFont="1" applyFill="1" applyBorder="1" applyAlignment="1">
      <alignment horizontal="center" vertical="center"/>
    </xf>
    <xf numFmtId="0" fontId="66" fillId="0" borderId="8" xfId="0" applyFont="1" applyFill="1" applyBorder="1" applyAlignment="1">
      <alignment horizontal="center" vertical="center"/>
    </xf>
    <xf numFmtId="0" fontId="66" fillId="0" borderId="5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2" xfId="0" applyFont="1" applyFill="1" applyBorder="1" applyAlignment="1">
      <alignment horizontal="center" vertical="center"/>
    </xf>
    <xf numFmtId="0" fontId="66" fillId="0" borderId="5"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52" xfId="0" applyFont="1" applyFill="1" applyBorder="1" applyAlignment="1">
      <alignment horizontal="center" vertical="center"/>
    </xf>
    <xf numFmtId="0" fontId="43" fillId="0" borderId="0" xfId="0" applyFont="1" applyFill="1" applyAlignment="1" applyProtection="1">
      <alignment horizontal="left" vertical="justify" indent="3"/>
      <protection locked="0"/>
    </xf>
    <xf numFmtId="0" fontId="45" fillId="0" borderId="0" xfId="0" applyFont="1" applyFill="1" applyAlignment="1" applyProtection="1">
      <alignment horizontal="left"/>
      <protection locked="0"/>
    </xf>
    <xf numFmtId="0" fontId="43" fillId="0" borderId="0" xfId="0" applyFont="1" applyFill="1" applyAlignment="1" applyProtection="1">
      <alignment horizontal="left"/>
      <protection locked="0"/>
    </xf>
    <xf numFmtId="0" fontId="3" fillId="0" borderId="46"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25" fillId="0" borderId="5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6" fillId="0" borderId="46"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4" fontId="11" fillId="0" borderId="8" xfId="0" applyNumberFormat="1" applyFont="1" applyFill="1" applyBorder="1" applyAlignment="1" applyProtection="1">
      <alignment horizontal="left" vertical="center"/>
      <protection locked="0"/>
    </xf>
    <xf numFmtId="0" fontId="25" fillId="0" borderId="1" xfId="0" applyFont="1" applyBorder="1" applyAlignment="1">
      <alignment horizontal="justify" vertical="center" wrapText="1"/>
    </xf>
    <xf numFmtId="0" fontId="25" fillId="0" borderId="55" xfId="0" applyFont="1" applyBorder="1" applyAlignment="1">
      <alignment horizontal="justify" vertical="center" wrapText="1"/>
    </xf>
    <xf numFmtId="0" fontId="25" fillId="0" borderId="5" xfId="0" applyFont="1" applyBorder="1" applyAlignment="1">
      <alignment horizontal="left" vertical="center" wrapText="1"/>
    </xf>
    <xf numFmtId="0" fontId="25" fillId="0" borderId="52" xfId="0" applyFont="1" applyBorder="1" applyAlignment="1">
      <alignment horizontal="left" vertical="center" wrapText="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9" xfId="0" applyFont="1" applyFill="1" applyBorder="1" applyAlignment="1">
      <alignment horizontal="center" vertical="center"/>
    </xf>
    <xf numFmtId="166" fontId="25" fillId="0" borderId="10" xfId="0" applyNumberFormat="1" applyFont="1" applyFill="1" applyBorder="1" applyAlignment="1">
      <alignment horizontal="center" vertical="center" wrapText="1"/>
    </xf>
    <xf numFmtId="166" fontId="25" fillId="0" borderId="11" xfId="0" applyNumberFormat="1" applyFont="1" applyFill="1" applyBorder="1" applyAlignment="1">
      <alignment horizontal="center" vertical="center" wrapText="1"/>
    </xf>
    <xf numFmtId="166" fontId="25" fillId="0" borderId="12" xfId="0" applyNumberFormat="1" applyFont="1" applyFill="1" applyBorder="1" applyAlignment="1">
      <alignment horizontal="center" vertical="center" wrapText="1"/>
    </xf>
    <xf numFmtId="166" fontId="25" fillId="0" borderId="51" xfId="0" applyNumberFormat="1" applyFont="1" applyFill="1" applyBorder="1" applyAlignment="1">
      <alignment horizontal="center" vertical="center" wrapText="1"/>
    </xf>
    <xf numFmtId="166" fontId="25" fillId="0" borderId="13" xfId="0" applyNumberFormat="1" applyFont="1" applyFill="1" applyBorder="1" applyAlignment="1">
      <alignment horizontal="center" vertical="center" wrapText="1"/>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52"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53"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8" xfId="0" applyFont="1" applyBorder="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xf>
    <xf numFmtId="0" fontId="11" fillId="0" borderId="8" xfId="0" applyFont="1" applyBorder="1" applyAlignment="1">
      <alignment horizontal="left" vertical="center"/>
    </xf>
    <xf numFmtId="0" fontId="5" fillId="0" borderId="8" xfId="0" applyFont="1" applyBorder="1" applyAlignment="1">
      <alignment horizontal="center" vertical="center"/>
    </xf>
    <xf numFmtId="0" fontId="56" fillId="6" borderId="51" xfId="0" applyFont="1" applyFill="1" applyBorder="1" applyAlignment="1">
      <alignment horizontal="center" vertical="center"/>
    </xf>
    <xf numFmtId="0" fontId="56" fillId="6" borderId="13" xfId="0" applyFont="1" applyFill="1" applyBorder="1" applyAlignment="1">
      <alignment horizontal="center" vertical="center"/>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56" fillId="6" borderId="12" xfId="0" applyFont="1" applyFill="1" applyBorder="1" applyAlignment="1">
      <alignment horizontal="center" vertical="center" wrapText="1"/>
    </xf>
    <xf numFmtId="0" fontId="56" fillId="6" borderId="51" xfId="0" applyFont="1" applyFill="1" applyBorder="1" applyAlignment="1">
      <alignment horizontal="center" vertical="center" wrapText="1"/>
    </xf>
    <xf numFmtId="0" fontId="56" fillId="6" borderId="13"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Alignment="1" applyProtection="1">
      <alignment horizontal="center"/>
      <protection locked="0"/>
    </xf>
    <xf numFmtId="0" fontId="33" fillId="2" borderId="32" xfId="0" applyFont="1" applyFill="1" applyBorder="1" applyAlignment="1" applyProtection="1">
      <alignment horizontal="center" vertical="center"/>
      <protection locked="0"/>
    </xf>
    <xf numFmtId="0" fontId="33" fillId="2" borderId="33" xfId="0" applyFont="1" applyFill="1" applyBorder="1" applyAlignment="1" applyProtection="1">
      <alignment horizontal="center" vertical="center"/>
      <protection locked="0"/>
    </xf>
    <xf numFmtId="0" fontId="33" fillId="2" borderId="34" xfId="0" applyFont="1" applyFill="1" applyBorder="1" applyAlignment="1" applyProtection="1">
      <alignment horizontal="center" vertical="center"/>
      <protection locked="0"/>
    </xf>
    <xf numFmtId="0" fontId="32" fillId="0" borderId="0" xfId="0" applyFont="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28" xfId="0" applyFont="1" applyBorder="1" applyAlignment="1" applyProtection="1">
      <alignment horizontal="center" vertical="center"/>
      <protection locked="0"/>
    </xf>
    <xf numFmtId="0" fontId="33" fillId="2" borderId="29" xfId="0" applyFont="1" applyFill="1" applyBorder="1" applyAlignment="1" applyProtection="1">
      <alignment horizontal="center" vertical="center"/>
      <protection locked="0"/>
    </xf>
    <xf numFmtId="0" fontId="33" fillId="2" borderId="30" xfId="0" applyFont="1" applyFill="1" applyBorder="1" applyAlignment="1" applyProtection="1">
      <alignment horizontal="center" vertical="center"/>
      <protection locked="0"/>
    </xf>
    <xf numFmtId="0" fontId="33" fillId="2" borderId="31" xfId="0" applyFont="1" applyFill="1" applyBorder="1" applyAlignment="1" applyProtection="1">
      <alignment horizontal="center" vertical="center"/>
      <protection locked="0"/>
    </xf>
    <xf numFmtId="0" fontId="32" fillId="0" borderId="0" xfId="0" applyFont="1" applyAlignment="1" applyProtection="1">
      <alignment horizontal="left"/>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xf numFmtId="0" fontId="33" fillId="0" borderId="23" xfId="0" applyFont="1" applyBorder="1" applyAlignment="1" applyProtection="1">
      <alignment horizontal="center" vertical="center"/>
      <protection locked="0"/>
    </xf>
    <xf numFmtId="0" fontId="33" fillId="0" borderId="18"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xf>
    <xf numFmtId="0" fontId="10" fillId="0" borderId="0" xfId="0" applyFont="1" applyFill="1" applyAlignment="1">
      <alignment horizontal="center" vertical="center" wrapText="1"/>
    </xf>
    <xf numFmtId="0" fontId="32" fillId="0" borderId="0" xfId="0" applyFont="1" applyFill="1" applyAlignment="1">
      <alignment horizont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100" fillId="0" borderId="0" xfId="1" applyFont="1" applyAlignment="1">
      <alignment horizontal="left" vertical="center"/>
    </xf>
    <xf numFmtId="0" fontId="99" fillId="0" borderId="0" xfId="1"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3" fontId="99" fillId="0" borderId="0" xfId="1" applyNumberFormat="1" applyFont="1" applyAlignment="1">
      <alignment horizontal="center" vertical="center" wrapText="1"/>
    </xf>
    <xf numFmtId="0" fontId="99" fillId="0" borderId="99" xfId="1" applyFont="1" applyBorder="1" applyAlignment="1">
      <alignment horizontal="center" vertical="center" wrapText="1"/>
    </xf>
    <xf numFmtId="0" fontId="100" fillId="0" borderId="106" xfId="1" applyFont="1" applyBorder="1" applyAlignment="1">
      <alignment horizontal="center" vertical="center" wrapText="1"/>
    </xf>
    <xf numFmtId="0" fontId="100" fillId="0" borderId="116" xfId="1" applyFont="1" applyBorder="1" applyAlignment="1">
      <alignment horizontal="center" vertical="center" wrapText="1"/>
    </xf>
    <xf numFmtId="0" fontId="99" fillId="0" borderId="100" xfId="1" applyFont="1" applyBorder="1" applyAlignment="1">
      <alignment horizontal="center" vertical="center"/>
    </xf>
    <xf numFmtId="0" fontId="99" fillId="0" borderId="107" xfId="1" applyFont="1" applyBorder="1" applyAlignment="1">
      <alignment horizontal="center" vertical="center"/>
    </xf>
    <xf numFmtId="0" fontId="99" fillId="0" borderId="117" xfId="1" applyFont="1" applyBorder="1" applyAlignment="1">
      <alignment horizontal="center" vertical="center"/>
    </xf>
    <xf numFmtId="0" fontId="99" fillId="0" borderId="101" xfId="1" applyFont="1" applyBorder="1" applyAlignment="1">
      <alignment horizontal="center" vertical="center" wrapText="1"/>
    </xf>
    <xf numFmtId="0" fontId="99" fillId="0" borderId="102" xfId="1" applyFont="1" applyBorder="1" applyAlignment="1">
      <alignment horizontal="center" vertical="center"/>
    </xf>
    <xf numFmtId="0" fontId="99" fillId="0" borderId="103" xfId="1" applyFont="1" applyBorder="1" applyAlignment="1">
      <alignment horizontal="center" vertical="center"/>
    </xf>
    <xf numFmtId="4" fontId="99" fillId="0" borderId="105" xfId="1" applyNumberFormat="1" applyFont="1" applyBorder="1" applyAlignment="1">
      <alignment horizontal="center" vertical="center" wrapText="1"/>
    </xf>
    <xf numFmtId="4" fontId="99" fillId="0" borderId="146" xfId="1" applyNumberFormat="1" applyFont="1" applyBorder="1" applyAlignment="1">
      <alignment horizontal="center" vertical="center" wrapText="1"/>
    </xf>
    <xf numFmtId="4" fontId="99" fillId="0" borderId="17" xfId="1" applyNumberFormat="1" applyFont="1" applyBorder="1" applyAlignment="1">
      <alignment horizontal="center" vertical="center" wrapText="1"/>
    </xf>
    <xf numFmtId="4" fontId="99" fillId="0" borderId="123" xfId="1" applyNumberFormat="1" applyFont="1" applyBorder="1" applyAlignment="1">
      <alignment horizontal="center" vertical="center" wrapText="1"/>
    </xf>
    <xf numFmtId="0" fontId="99" fillId="0" borderId="112" xfId="1" applyFont="1" applyBorder="1" applyAlignment="1">
      <alignment horizontal="center" vertical="center" wrapText="1"/>
    </xf>
    <xf numFmtId="0" fontId="95" fillId="0" borderId="0" xfId="1" applyFont="1" applyAlignment="1">
      <alignment horizontal="center" vertical="center"/>
    </xf>
    <xf numFmtId="0" fontId="96" fillId="0" borderId="0" xfId="1" applyFont="1" applyAlignment="1">
      <alignment vertical="center"/>
    </xf>
    <xf numFmtId="0" fontId="98" fillId="0" borderId="0" xfId="1" applyFont="1" applyAlignment="1">
      <alignment horizontal="center" vertical="center"/>
    </xf>
    <xf numFmtId="0" fontId="99" fillId="0" borderId="0" xfId="1" applyFont="1" applyAlignment="1">
      <alignment horizontal="right" vertical="center"/>
    </xf>
    <xf numFmtId="0" fontId="100" fillId="0" borderId="0" xfId="1" applyFont="1" applyAlignment="1">
      <alignment horizontal="right" vertical="center" wrapText="1"/>
    </xf>
    <xf numFmtId="0" fontId="99" fillId="0" borderId="96" xfId="1" applyFont="1" applyBorder="1" applyAlignment="1">
      <alignment vertical="center"/>
    </xf>
    <xf numFmtId="0" fontId="99" fillId="0" borderId="97" xfId="1" applyFont="1" applyBorder="1" applyAlignment="1">
      <alignment vertical="center"/>
    </xf>
    <xf numFmtId="0" fontId="100" fillId="0" borderId="97" xfId="1" applyFont="1" applyBorder="1" applyAlignment="1">
      <alignment vertical="center"/>
    </xf>
    <xf numFmtId="0" fontId="99" fillId="0" borderId="113" xfId="1" applyFont="1" applyBorder="1" applyAlignment="1">
      <alignment horizontal="center" vertical="center" wrapText="1"/>
    </xf>
    <xf numFmtId="0" fontId="99" fillId="0" borderId="108" xfId="1" applyFont="1" applyBorder="1" applyAlignment="1">
      <alignment horizontal="center" vertical="center" wrapText="1"/>
    </xf>
    <xf numFmtId="0" fontId="99" fillId="0" borderId="114" xfId="1" applyFont="1" applyBorder="1" applyAlignment="1">
      <alignment horizontal="center" vertical="center" wrapText="1"/>
    </xf>
    <xf numFmtId="0" fontId="99" fillId="0" borderId="115" xfId="1" applyFont="1" applyBorder="1" applyAlignment="1">
      <alignment horizontal="center" vertical="center"/>
    </xf>
    <xf numFmtId="2" fontId="82" fillId="2" borderId="70" xfId="0" applyNumberFormat="1" applyFont="1" applyFill="1" applyBorder="1" applyAlignment="1">
      <alignment horizontal="center" vertical="center" wrapText="1"/>
    </xf>
    <xf numFmtId="2" fontId="82" fillId="2" borderId="73" xfId="0" applyNumberFormat="1" applyFont="1" applyFill="1" applyBorder="1" applyAlignment="1">
      <alignment horizontal="center" vertical="center" wrapText="1"/>
    </xf>
    <xf numFmtId="0" fontId="81" fillId="2" borderId="71" xfId="0" applyFont="1" applyFill="1" applyBorder="1" applyAlignment="1">
      <alignment horizontal="center" vertical="center" wrapText="1"/>
    </xf>
    <xf numFmtId="0" fontId="81" fillId="2" borderId="74" xfId="0" applyFont="1" applyFill="1" applyBorder="1" applyAlignment="1">
      <alignment horizontal="center" vertical="center" wrapText="1"/>
    </xf>
    <xf numFmtId="0" fontId="80" fillId="8" borderId="66" xfId="0" applyFont="1" applyFill="1" applyBorder="1" applyAlignment="1">
      <alignment horizontal="center" vertical="center" wrapText="1"/>
    </xf>
    <xf numFmtId="0" fontId="80" fillId="8" borderId="0" xfId="0" applyFont="1" applyFill="1" applyBorder="1" applyAlignment="1">
      <alignment horizontal="center" vertical="center" wrapText="1"/>
    </xf>
    <xf numFmtId="0" fontId="81" fillId="2" borderId="70" xfId="0" applyFont="1" applyFill="1" applyBorder="1" applyAlignment="1">
      <alignment horizontal="center" vertical="center" wrapText="1"/>
    </xf>
    <xf numFmtId="0" fontId="81" fillId="2" borderId="73" xfId="0" applyFont="1" applyFill="1" applyBorder="1" applyAlignment="1">
      <alignment horizontal="center" vertical="center" wrapText="1"/>
    </xf>
    <xf numFmtId="0" fontId="80" fillId="8" borderId="76" xfId="0" applyFont="1" applyFill="1" applyBorder="1" applyAlignment="1">
      <alignment horizontal="center" vertical="center"/>
    </xf>
    <xf numFmtId="0" fontId="80" fillId="8" borderId="79" xfId="0" applyFont="1" applyFill="1" applyBorder="1" applyAlignment="1">
      <alignment horizontal="center" vertical="center"/>
    </xf>
    <xf numFmtId="0" fontId="80" fillId="8" borderId="82" xfId="0" applyFont="1" applyFill="1" applyBorder="1" applyAlignment="1">
      <alignment horizontal="center" vertical="center"/>
    </xf>
    <xf numFmtId="0" fontId="82" fillId="2" borderId="70"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80" fillId="8" borderId="19" xfId="0" applyFont="1" applyFill="1" applyBorder="1" applyAlignment="1">
      <alignment horizontal="center" vertical="center" wrapText="1"/>
    </xf>
    <xf numFmtId="0" fontId="81" fillId="2" borderId="67" xfId="0" applyFont="1" applyFill="1" applyBorder="1" applyAlignment="1">
      <alignment horizontal="center" vertical="center" wrapText="1"/>
    </xf>
    <xf numFmtId="3" fontId="82" fillId="2" borderId="71" xfId="0" applyNumberFormat="1" applyFont="1" applyFill="1" applyBorder="1" applyAlignment="1">
      <alignment horizontal="center" vertical="center" wrapText="1"/>
    </xf>
    <xf numFmtId="3" fontId="82" fillId="2" borderId="74" xfId="0" applyNumberFormat="1" applyFont="1" applyFill="1" applyBorder="1" applyAlignment="1">
      <alignment horizontal="center" vertical="center" wrapText="1"/>
    </xf>
    <xf numFmtId="0" fontId="78" fillId="8" borderId="61" xfId="0" applyFont="1" applyFill="1" applyBorder="1" applyAlignment="1">
      <alignment horizontal="right" vertical="center" wrapText="1"/>
    </xf>
    <xf numFmtId="0" fontId="78" fillId="8" borderId="62" xfId="0" applyFont="1" applyFill="1" applyBorder="1" applyAlignment="1">
      <alignment horizontal="right" vertical="center" wrapText="1"/>
    </xf>
    <xf numFmtId="0" fontId="79" fillId="9" borderId="63" xfId="0" applyFont="1" applyFill="1" applyBorder="1" applyAlignment="1">
      <alignment vertical="center"/>
    </xf>
    <xf numFmtId="0" fontId="79" fillId="9" borderId="64" xfId="0" applyFont="1" applyFill="1" applyBorder="1" applyAlignment="1">
      <alignment vertical="center"/>
    </xf>
    <xf numFmtId="0" fontId="79" fillId="9" borderId="65" xfId="0" applyFont="1" applyFill="1" applyBorder="1" applyAlignment="1">
      <alignment vertical="center"/>
    </xf>
    <xf numFmtId="0" fontId="80" fillId="8" borderId="66" xfId="0" applyFont="1" applyFill="1" applyBorder="1" applyAlignment="1">
      <alignment horizontal="center"/>
    </xf>
    <xf numFmtId="0" fontId="80" fillId="8" borderId="0" xfId="0" applyFont="1" applyFill="1" applyBorder="1" applyAlignment="1">
      <alignment horizontal="center"/>
    </xf>
    <xf numFmtId="0" fontId="80" fillId="8" borderId="67" xfId="0" applyFont="1" applyFill="1" applyBorder="1" applyAlignment="1">
      <alignment horizontal="center"/>
    </xf>
    <xf numFmtId="0" fontId="80" fillId="8" borderId="67" xfId="0" applyFont="1" applyFill="1" applyBorder="1" applyAlignment="1">
      <alignment horizontal="center" vertical="center" wrapText="1"/>
    </xf>
    <xf numFmtId="0" fontId="80" fillId="8" borderId="67" xfId="0" applyFont="1" applyFill="1" applyBorder="1" applyAlignment="1">
      <alignment horizontal="center" vertical="center"/>
    </xf>
    <xf numFmtId="0" fontId="32" fillId="0" borderId="0" xfId="0" applyFont="1" applyAlignment="1" applyProtection="1">
      <alignment horizontal="center" vertical="center"/>
      <protection locked="0"/>
    </xf>
    <xf numFmtId="0" fontId="32" fillId="0" borderId="0" xfId="0" applyFont="1" applyFill="1" applyBorder="1" applyAlignment="1" applyProtection="1">
      <alignment horizontal="center" vertical="top"/>
    </xf>
    <xf numFmtId="0" fontId="35" fillId="0" borderId="0" xfId="0" applyFont="1" applyFill="1" applyBorder="1" applyAlignment="1" applyProtection="1">
      <alignment horizontal="center" vertical="top"/>
    </xf>
    <xf numFmtId="0" fontId="69" fillId="0" borderId="0" xfId="0" applyFont="1" applyAlignment="1" applyProtection="1">
      <alignment horizontal="justify" vertical="distributed" wrapText="1"/>
      <protection locked="0"/>
    </xf>
    <xf numFmtId="0" fontId="33" fillId="2" borderId="1" xfId="0" applyFont="1" applyFill="1" applyBorder="1" applyAlignment="1" applyProtection="1">
      <alignment horizontal="center" vertical="center"/>
      <protection locked="0"/>
    </xf>
    <xf numFmtId="0" fontId="33" fillId="2" borderId="27"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protection locked="0"/>
    </xf>
    <xf numFmtId="0" fontId="33" fillId="2" borderId="28" xfId="0" applyFont="1" applyFill="1" applyBorder="1" applyAlignment="1" applyProtection="1">
      <alignment horizontal="center" vertical="center"/>
      <protection locked="0"/>
    </xf>
    <xf numFmtId="0" fontId="33" fillId="2" borderId="15" xfId="0" applyFont="1" applyFill="1" applyBorder="1" applyAlignment="1" applyProtection="1">
      <alignment horizontal="center" vertical="center" wrapText="1"/>
      <protection locked="0"/>
    </xf>
    <xf numFmtId="0" fontId="33" fillId="2" borderId="16" xfId="0" applyFont="1" applyFill="1" applyBorder="1" applyAlignment="1" applyProtection="1">
      <alignment horizontal="center" vertical="center" wrapText="1"/>
      <protection locked="0"/>
    </xf>
    <xf numFmtId="0" fontId="33" fillId="2" borderId="3" xfId="0" applyFont="1" applyFill="1" applyBorder="1" applyAlignment="1" applyProtection="1">
      <alignment horizontal="center" vertical="center"/>
      <protection locked="0"/>
    </xf>
    <xf numFmtId="0" fontId="33" fillId="2" borderId="9" xfId="0" applyFont="1" applyFill="1" applyBorder="1" applyAlignment="1" applyProtection="1">
      <alignment horizontal="center" vertical="center"/>
      <protection locked="0"/>
    </xf>
    <xf numFmtId="0" fontId="33" fillId="2" borderId="23" xfId="0" applyFont="1" applyFill="1" applyBorder="1" applyAlignment="1" applyProtection="1">
      <alignment horizontal="center" vertical="center"/>
      <protection locked="0"/>
    </xf>
    <xf numFmtId="0" fontId="33" fillId="2" borderId="18" xfId="0" applyFont="1" applyFill="1" applyBorder="1" applyAlignment="1" applyProtection="1">
      <alignment horizontal="center" vertical="center"/>
      <protection locked="0"/>
    </xf>
    <xf numFmtId="0" fontId="56" fillId="0" borderId="5" xfId="0" applyFont="1" applyBorder="1" applyAlignment="1">
      <alignment vertical="center"/>
    </xf>
    <xf numFmtId="0" fontId="56" fillId="0" borderId="7" xfId="0" applyFont="1" applyBorder="1" applyAlignment="1">
      <alignment vertical="center"/>
    </xf>
    <xf numFmtId="41" fontId="57" fillId="0" borderId="4" xfId="0" applyNumberFormat="1" applyFont="1" applyBorder="1" applyAlignment="1">
      <alignment horizontal="right" vertical="center"/>
    </xf>
    <xf numFmtId="0" fontId="57" fillId="0" borderId="5" xfId="0" applyFont="1" applyBorder="1" applyAlignment="1">
      <alignment vertical="center"/>
    </xf>
    <xf numFmtId="0" fontId="57" fillId="0" borderId="1" xfId="0" applyFont="1" applyBorder="1" applyAlignment="1">
      <alignment vertical="center"/>
    </xf>
    <xf numFmtId="0" fontId="57" fillId="0" borderId="3" xfId="0" applyFont="1" applyBorder="1" applyAlignment="1">
      <alignment vertical="center"/>
    </xf>
    <xf numFmtId="0" fontId="57" fillId="0" borderId="6" xfId="0" applyFont="1" applyBorder="1" applyAlignment="1">
      <alignment horizontal="left" vertical="center" indent="1"/>
    </xf>
    <xf numFmtId="0" fontId="56" fillId="6" borderId="1" xfId="0" applyFont="1" applyFill="1" applyBorder="1" applyAlignment="1">
      <alignment vertical="center"/>
    </xf>
    <xf numFmtId="0" fontId="56" fillId="6" borderId="3" xfId="0" applyFont="1" applyFill="1" applyBorder="1" applyAlignment="1">
      <alignment vertical="center"/>
    </xf>
    <xf numFmtId="0" fontId="56" fillId="6" borderId="7" xfId="0" applyFont="1" applyFill="1" applyBorder="1" applyAlignment="1">
      <alignment vertical="center"/>
    </xf>
    <xf numFmtId="0" fontId="56" fillId="6" borderId="9" xfId="0" applyFont="1" applyFill="1" applyBorder="1" applyAlignment="1">
      <alignment vertical="center"/>
    </xf>
    <xf numFmtId="0" fontId="56" fillId="6" borderId="51" xfId="0" applyFont="1" applyFill="1" applyBorder="1" applyAlignment="1">
      <alignment horizontal="center" vertical="justify"/>
    </xf>
    <xf numFmtId="0" fontId="56" fillId="6" borderId="13" xfId="0" applyFont="1" applyFill="1" applyBorder="1" applyAlignment="1">
      <alignment horizontal="center" vertical="justify"/>
    </xf>
    <xf numFmtId="0" fontId="56" fillId="0" borderId="6" xfId="0" applyFont="1" applyBorder="1" applyAlignment="1">
      <alignment vertical="center"/>
    </xf>
    <xf numFmtId="0" fontId="56" fillId="0" borderId="9" xfId="0" applyFont="1" applyBorder="1" applyAlignment="1">
      <alignment vertical="center"/>
    </xf>
    <xf numFmtId="41" fontId="56" fillId="0" borderId="4" xfId="0" applyNumberFormat="1" applyFont="1" applyBorder="1" applyAlignment="1">
      <alignment horizontal="right" vertical="center"/>
    </xf>
    <xf numFmtId="41" fontId="56" fillId="0" borderId="13" xfId="0" applyNumberFormat="1" applyFont="1" applyBorder="1" applyAlignment="1">
      <alignment horizontal="right" vertical="center"/>
    </xf>
    <xf numFmtId="0" fontId="56" fillId="0" borderId="5" xfId="0" applyFont="1" applyBorder="1" applyAlignment="1">
      <alignment vertical="center" wrapText="1"/>
    </xf>
    <xf numFmtId="0" fontId="55" fillId="4" borderId="0" xfId="0" applyFont="1" applyFill="1" applyBorder="1" applyAlignment="1">
      <alignment horizontal="center" vertical="center" wrapText="1"/>
    </xf>
    <xf numFmtId="0" fontId="57" fillId="0" borderId="5" xfId="0" applyFont="1" applyBorder="1" applyAlignment="1">
      <alignment vertical="center" wrapText="1"/>
    </xf>
    <xf numFmtId="0" fontId="57" fillId="0" borderId="11" xfId="0" applyFont="1" applyBorder="1" applyAlignment="1">
      <alignment vertical="center"/>
    </xf>
    <xf numFmtId="0" fontId="56" fillId="6" borderId="10" xfId="0" applyFont="1" applyFill="1" applyBorder="1" applyAlignment="1">
      <alignment vertical="center"/>
    </xf>
    <xf numFmtId="0" fontId="56" fillId="6" borderId="12" xfId="0" applyFont="1" applyFill="1" applyBorder="1" applyAlignment="1">
      <alignment vertical="center"/>
    </xf>
    <xf numFmtId="0" fontId="33" fillId="2" borderId="32" xfId="0" applyFont="1" applyFill="1" applyBorder="1" applyAlignment="1">
      <alignment horizontal="center" vertical="center"/>
    </xf>
    <xf numFmtId="0" fontId="33" fillId="0" borderId="33" xfId="0" applyFont="1" applyFill="1" applyBorder="1" applyAlignment="1">
      <alignment horizontal="center" vertical="center"/>
    </xf>
    <xf numFmtId="0" fontId="33" fillId="2" borderId="33" xfId="0" applyFont="1" applyFill="1" applyBorder="1" applyAlignment="1">
      <alignment horizontal="center" vertical="center"/>
    </xf>
    <xf numFmtId="0" fontId="33" fillId="2" borderId="34" xfId="0" applyFont="1" applyFill="1" applyBorder="1" applyAlignment="1">
      <alignment horizontal="center" vertical="center"/>
    </xf>
    <xf numFmtId="0" fontId="10" fillId="0" borderId="0" xfId="0" applyFont="1" applyAlignment="1">
      <alignment horizontal="center"/>
    </xf>
    <xf numFmtId="0" fontId="32" fillId="0" borderId="0" xfId="0" applyFont="1" applyAlignment="1">
      <alignment horizont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1" xfId="0" applyFont="1" applyBorder="1" applyAlignment="1">
      <alignment horizontal="center" vertical="center"/>
    </xf>
    <xf numFmtId="0" fontId="35" fillId="0" borderId="27" xfId="0" applyFont="1" applyBorder="1" applyAlignment="1">
      <alignment horizontal="center" vertical="center"/>
    </xf>
    <xf numFmtId="0" fontId="35" fillId="0" borderId="7" xfId="0" applyFont="1" applyBorder="1" applyAlignment="1">
      <alignment horizontal="center" vertical="center"/>
    </xf>
    <xf numFmtId="0" fontId="35" fillId="0" borderId="28" xfId="0" applyFont="1" applyBorder="1" applyAlignment="1">
      <alignment horizontal="center" vertical="center"/>
    </xf>
    <xf numFmtId="0" fontId="25" fillId="0" borderId="105" xfId="12" applyNumberFormat="1" applyFont="1" applyBorder="1" applyAlignment="1">
      <alignment horizontal="center" vertical="center" wrapText="1"/>
    </xf>
    <xf numFmtId="0" fontId="25" fillId="0" borderId="20" xfId="12" applyNumberFormat="1" applyFont="1" applyBorder="1" applyAlignment="1">
      <alignment horizontal="center" vertical="center" wrapText="1"/>
    </xf>
    <xf numFmtId="0" fontId="25" fillId="0" borderId="60"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138" xfId="0" applyFont="1" applyBorder="1" applyAlignment="1">
      <alignment horizontal="justify" vertical="center" wrapText="1"/>
    </xf>
    <xf numFmtId="0" fontId="11" fillId="0" borderId="0" xfId="0" applyFont="1" applyAlignment="1">
      <alignment horizontal="center" vertical="center"/>
    </xf>
    <xf numFmtId="0" fontId="11" fillId="0" borderId="143" xfId="0" applyFont="1" applyBorder="1" applyAlignment="1">
      <alignment horizontal="center"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02" fillId="0" borderId="142" xfId="0" applyFont="1" applyBorder="1" applyAlignment="1">
      <alignment horizontal="center" vertical="center"/>
    </xf>
    <xf numFmtId="0" fontId="102" fillId="0" borderId="94" xfId="0" applyFont="1" applyBorder="1" applyAlignment="1">
      <alignment horizontal="center" vertical="center"/>
    </xf>
    <xf numFmtId="0" fontId="102" fillId="0" borderId="134" xfId="0" applyFont="1" applyBorder="1" applyAlignment="1">
      <alignment horizontal="center" vertical="center"/>
    </xf>
    <xf numFmtId="0" fontId="25" fillId="0" borderId="105" xfId="12" applyNumberFormat="1" applyFont="1" applyBorder="1" applyAlignment="1">
      <alignment horizontal="left" vertical="center" wrapText="1"/>
    </xf>
    <xf numFmtId="0" fontId="25" fillId="0" borderId="111" xfId="12" applyNumberFormat="1" applyFont="1" applyBorder="1" applyAlignment="1">
      <alignment horizontal="left" vertical="center" wrapText="1"/>
    </xf>
    <xf numFmtId="0" fontId="25" fillId="0" borderId="20" xfId="12" applyNumberFormat="1" applyFont="1" applyBorder="1" applyAlignment="1">
      <alignment horizontal="left" vertical="center" wrapText="1"/>
    </xf>
    <xf numFmtId="0" fontId="102" fillId="0" borderId="0" xfId="0" applyFont="1" applyAlignment="1">
      <alignment horizontal="center" vertical="center"/>
    </xf>
    <xf numFmtId="0" fontId="53" fillId="0" borderId="19" xfId="0" applyFont="1" applyBorder="1" applyAlignment="1">
      <alignment horizontal="center" vertical="center" wrapText="1"/>
    </xf>
    <xf numFmtId="0" fontId="6" fillId="0" borderId="19" xfId="0" applyFont="1" applyFill="1" applyBorder="1" applyAlignment="1">
      <alignment horizontal="center" vertical="center" wrapText="1"/>
    </xf>
    <xf numFmtId="0" fontId="32" fillId="0" borderId="0" xfId="0" applyFont="1" applyBorder="1" applyAlignment="1">
      <alignment horizontal="center"/>
    </xf>
    <xf numFmtId="0" fontId="32" fillId="2" borderId="60" xfId="0" applyFont="1" applyFill="1" applyBorder="1" applyAlignment="1">
      <alignment horizontal="center" wrapText="1"/>
    </xf>
    <xf numFmtId="0" fontId="32" fillId="2" borderId="33" xfId="0" applyFont="1" applyFill="1" applyBorder="1" applyAlignment="1">
      <alignment horizontal="center"/>
    </xf>
    <xf numFmtId="0" fontId="32" fillId="2" borderId="37" xfId="0" applyFont="1" applyFill="1" applyBorder="1" applyAlignment="1">
      <alignment horizontal="center"/>
    </xf>
    <xf numFmtId="0" fontId="91" fillId="15" borderId="29" xfId="0" applyFont="1" applyFill="1" applyBorder="1" applyAlignment="1">
      <alignment horizontal="center" vertical="center"/>
    </xf>
    <xf numFmtId="0" fontId="91" fillId="15" borderId="30" xfId="0" applyFont="1" applyFill="1" applyBorder="1" applyAlignment="1">
      <alignment horizontal="center" vertical="center"/>
    </xf>
    <xf numFmtId="0" fontId="91" fillId="15" borderId="36" xfId="0" applyFont="1" applyFill="1" applyBorder="1" applyAlignment="1">
      <alignment horizontal="center" vertical="center"/>
    </xf>
    <xf numFmtId="0" fontId="91" fillId="15" borderId="29" xfId="0" applyFont="1" applyFill="1" applyBorder="1" applyAlignment="1">
      <alignment horizontal="center" vertical="center" wrapText="1"/>
    </xf>
    <xf numFmtId="0" fontId="91" fillId="15" borderId="36" xfId="0" applyFont="1" applyFill="1" applyBorder="1" applyAlignment="1">
      <alignment horizontal="center" vertical="center" wrapText="1"/>
    </xf>
    <xf numFmtId="167" fontId="91" fillId="15" borderId="29" xfId="0" applyNumberFormat="1" applyFont="1" applyFill="1" applyBorder="1" applyAlignment="1">
      <alignment horizontal="center" vertical="center"/>
    </xf>
    <xf numFmtId="167" fontId="91" fillId="15" borderId="30" xfId="0" applyNumberFormat="1" applyFont="1" applyFill="1" applyBorder="1" applyAlignment="1">
      <alignment horizontal="center" vertical="center"/>
    </xf>
    <xf numFmtId="167" fontId="91" fillId="15" borderId="36" xfId="0" applyNumberFormat="1" applyFont="1" applyFill="1" applyBorder="1" applyAlignment="1">
      <alignment horizontal="center" vertical="center"/>
    </xf>
  </cellXfs>
  <cellStyles count="15">
    <cellStyle name="20% - Accent6" xfId="10"/>
    <cellStyle name="Euro" xfId="2"/>
    <cellStyle name="Euro 2" xfId="3"/>
    <cellStyle name="Euro 3" xfId="4"/>
    <cellStyle name="Millares" xfId="12" builtinId="3"/>
    <cellStyle name="Millares 3" xfId="9"/>
    <cellStyle name="Moneda" xfId="8" builtinId="4"/>
    <cellStyle name="Normal" xfId="0" builtinId="0"/>
    <cellStyle name="Normal 2" xfId="1"/>
    <cellStyle name="Normal 3" xfId="7"/>
    <cellStyle name="Normal 3 2" xfId="13"/>
    <cellStyle name="Normal 4" xfId="14"/>
    <cellStyle name="Normal 4 8" xfId="11"/>
    <cellStyle name="Porcentual"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0</xdr:col>
      <xdr:colOff>666750</xdr:colOff>
      <xdr:row>56</xdr:row>
      <xdr:rowOff>0</xdr:rowOff>
    </xdr:from>
    <xdr:ext cx="3200400" cy="662517"/>
    <xdr:sp macro="" textlink="">
      <xdr:nvSpPr>
        <xdr:cNvPr id="4" name="CuadroTexto 5">
          <a:extLst>
            <a:ext uri="{FF2B5EF4-FFF2-40B4-BE49-F238E27FC236}">
              <a16:creationId xmlns:a16="http://schemas.microsoft.com/office/drawing/2014/main" xmlns="" id="{00000000-0008-0000-0100-000004000000}"/>
            </a:ext>
          </a:extLst>
        </xdr:cNvPr>
        <xdr:cNvSpPr txBox="1"/>
      </xdr:nvSpPr>
      <xdr:spPr>
        <a:xfrm>
          <a:off x="666750" y="1269682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1571625</xdr:colOff>
      <xdr:row>56</xdr:row>
      <xdr:rowOff>0</xdr:rowOff>
    </xdr:from>
    <xdr:ext cx="3305175" cy="662517"/>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7086600" y="133254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7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0</xdr:col>
      <xdr:colOff>0</xdr:colOff>
      <xdr:row>25</xdr:row>
      <xdr:rowOff>0</xdr:rowOff>
    </xdr:from>
    <xdr:ext cx="3200400" cy="662517"/>
    <xdr:sp macro="" textlink="">
      <xdr:nvSpPr>
        <xdr:cNvPr id="5" name="CuadroTexto 5">
          <a:extLst>
            <a:ext uri="{FF2B5EF4-FFF2-40B4-BE49-F238E27FC236}">
              <a16:creationId xmlns:a16="http://schemas.microsoft.com/office/drawing/2014/main" xmlns="" id="{00000000-0008-0000-0A00-000005000000}"/>
            </a:ext>
          </a:extLst>
        </xdr:cNvPr>
        <xdr:cNvSpPr txBox="1"/>
      </xdr:nvSpPr>
      <xdr:spPr>
        <a:xfrm>
          <a:off x="0" y="6667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0</xdr:colOff>
      <xdr:row>25</xdr:row>
      <xdr:rowOff>0</xdr:rowOff>
    </xdr:from>
    <xdr:ext cx="3305175" cy="662517"/>
    <xdr:sp macro="" textlink="">
      <xdr:nvSpPr>
        <xdr:cNvPr id="6" name="CuadroTexto 5">
          <a:extLst>
            <a:ext uri="{FF2B5EF4-FFF2-40B4-BE49-F238E27FC236}">
              <a16:creationId xmlns:a16="http://schemas.microsoft.com/office/drawing/2014/main" xmlns="" id="{00000000-0008-0000-0A00-000006000000}"/>
            </a:ext>
          </a:extLst>
        </xdr:cNvPr>
        <xdr:cNvSpPr txBox="1"/>
      </xdr:nvSpPr>
      <xdr:spPr>
        <a:xfrm>
          <a:off x="4619625" y="66675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A00-000008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twoCellAnchor>
    <xdr:from>
      <xdr:col>3</xdr:col>
      <xdr:colOff>28575</xdr:colOff>
      <xdr:row>11</xdr:row>
      <xdr:rowOff>95250</xdr:rowOff>
    </xdr:from>
    <xdr:to>
      <xdr:col>6</xdr:col>
      <xdr:colOff>1</xdr:colOff>
      <xdr:row>14</xdr:row>
      <xdr:rowOff>123825</xdr:rowOff>
    </xdr:to>
    <xdr:sp macro="" textlink="">
      <xdr:nvSpPr>
        <xdr:cNvPr id="7" name="6 CuadroTexto">
          <a:extLst>
            <a:ext uri="{FF2B5EF4-FFF2-40B4-BE49-F238E27FC236}">
              <a16:creationId xmlns:a16="http://schemas.microsoft.com/office/drawing/2014/main" xmlns="" id="{00000000-0008-0000-0A00-000007000000}"/>
            </a:ext>
          </a:extLst>
        </xdr:cNvPr>
        <xdr:cNvSpPr txBox="1"/>
      </xdr:nvSpPr>
      <xdr:spPr>
        <a:xfrm>
          <a:off x="3124200" y="3657600"/>
          <a:ext cx="2257426"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3600" b="1"/>
            <a:t>NO</a:t>
          </a:r>
          <a:r>
            <a:rPr lang="es-MX" sz="3600" b="1" baseline="0"/>
            <a:t> APLICA</a:t>
          </a:r>
          <a:endParaRPr lang="es-MX" sz="3600" b="1"/>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603250</xdr:colOff>
      <xdr:row>47</xdr:row>
      <xdr:rowOff>95250</xdr:rowOff>
    </xdr:from>
    <xdr:ext cx="2995083" cy="751417"/>
    <xdr:sp macro="" textlink="">
      <xdr:nvSpPr>
        <xdr:cNvPr id="9" name="CuadroTexto 5">
          <a:extLst>
            <a:ext uri="{FF2B5EF4-FFF2-40B4-BE49-F238E27FC236}">
              <a16:creationId xmlns:a16="http://schemas.microsoft.com/office/drawing/2014/main" xmlns="" id="{00000000-0008-0000-0B00-000009000000}"/>
            </a:ext>
          </a:extLst>
        </xdr:cNvPr>
        <xdr:cNvSpPr txBox="1"/>
      </xdr:nvSpPr>
      <xdr:spPr>
        <a:xfrm>
          <a:off x="603250" y="9768417"/>
          <a:ext cx="2995083" cy="7514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5</xdr:col>
      <xdr:colOff>317499</xdr:colOff>
      <xdr:row>47</xdr:row>
      <xdr:rowOff>84667</xdr:rowOff>
    </xdr:from>
    <xdr:ext cx="2772833" cy="740834"/>
    <xdr:sp macro="" textlink="">
      <xdr:nvSpPr>
        <xdr:cNvPr id="11" name="CuadroTexto 5">
          <a:extLst>
            <a:ext uri="{FF2B5EF4-FFF2-40B4-BE49-F238E27FC236}">
              <a16:creationId xmlns:a16="http://schemas.microsoft.com/office/drawing/2014/main" xmlns="" id="{00000000-0008-0000-0B00-00000B000000}"/>
            </a:ext>
          </a:extLst>
        </xdr:cNvPr>
        <xdr:cNvSpPr txBox="1"/>
      </xdr:nvSpPr>
      <xdr:spPr>
        <a:xfrm>
          <a:off x="4624916" y="9757834"/>
          <a:ext cx="2772833"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B00-000008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twoCellAnchor>
    <xdr:from>
      <xdr:col>0</xdr:col>
      <xdr:colOff>1026586</xdr:colOff>
      <xdr:row>14</xdr:row>
      <xdr:rowOff>31754</xdr:rowOff>
    </xdr:from>
    <xdr:to>
      <xdr:col>8</xdr:col>
      <xdr:colOff>455083</xdr:colOff>
      <xdr:row>29</xdr:row>
      <xdr:rowOff>127000</xdr:rowOff>
    </xdr:to>
    <xdr:sp macro="" textlink="">
      <xdr:nvSpPr>
        <xdr:cNvPr id="10" name="9 CuadroTexto">
          <a:extLst>
            <a:ext uri="{FF2B5EF4-FFF2-40B4-BE49-F238E27FC236}">
              <a16:creationId xmlns:a16="http://schemas.microsoft.com/office/drawing/2014/main" xmlns="" id="{00000000-0008-0000-0B00-00000A000000}"/>
            </a:ext>
          </a:extLst>
        </xdr:cNvPr>
        <xdr:cNvSpPr txBox="1"/>
      </xdr:nvSpPr>
      <xdr:spPr>
        <a:xfrm>
          <a:off x="1026586" y="2984504"/>
          <a:ext cx="6011330" cy="297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MX" sz="1000" b="1">
              <a:solidFill>
                <a:schemeClr val="dk1"/>
              </a:solidFill>
              <a:latin typeface="+mn-lt"/>
              <a:ea typeface="+mn-ea"/>
              <a:cs typeface="+mn-cs"/>
            </a:rPr>
            <a:t>PRIMA DE ANTIGÜEDAD</a:t>
          </a:r>
          <a:endParaRPr lang="es-MX" sz="1000">
            <a:solidFill>
              <a:schemeClr val="dk1"/>
            </a:solidFill>
            <a:latin typeface="+mn-lt"/>
            <a:ea typeface="+mn-ea"/>
            <a:cs typeface="+mn-cs"/>
          </a:endParaRPr>
        </a:p>
        <a:p>
          <a:pPr>
            <a:lnSpc>
              <a:spcPts val="900"/>
            </a:lnSpc>
          </a:pPr>
          <a:r>
            <a:rPr lang="es-MX" sz="1000">
              <a:solidFill>
                <a:schemeClr val="dk1"/>
              </a:solidFill>
              <a:latin typeface="+mn-lt"/>
              <a:ea typeface="+mn-ea"/>
              <a:cs typeface="+mn-cs"/>
            </a:rPr>
            <a:t>De acuerdo con la Ley Federal del Trabajo, la empresa tiene una responsabilidad contingente por indemnizaciones a sus trabajadores que sean despedidos en ciertas condiciones. Los gastos por estos conceptos se cargan a los resultados del ejercicio en que se conocen los retiros de los trabajadores. Los trabajadores de planta tienen derecho a una prima de antigüedad consistente en doce días de salario por cada año de servicio. La prima de antigüedad se pagará a los trabajadores que se separen voluntariamente de su empleo siempre que hayan cumplido quince años de servicio por lo menos. Así mismo se pagará a los que se separen por causa justificada y a los que sean separados de su empleo, independientemente de la justificación o injustificación del despido. </a:t>
          </a:r>
        </a:p>
        <a:p>
          <a:pPr>
            <a:lnSpc>
              <a:spcPts val="900"/>
            </a:lnSpc>
          </a:pPr>
          <a:r>
            <a:rPr lang="es-MX" sz="1000">
              <a:solidFill>
                <a:schemeClr val="dk1"/>
              </a:solidFill>
              <a:latin typeface="+mn-lt"/>
              <a:ea typeface="+mn-ea"/>
              <a:cs typeface="+mn-cs"/>
            </a:rPr>
            <a:t> </a:t>
          </a:r>
        </a:p>
        <a:p>
          <a:pPr>
            <a:lnSpc>
              <a:spcPts val="900"/>
            </a:lnSpc>
          </a:pPr>
          <a:r>
            <a:rPr lang="es-MX" sz="1000">
              <a:solidFill>
                <a:schemeClr val="dk1"/>
              </a:solidFill>
              <a:latin typeface="+mn-lt"/>
              <a:ea typeface="+mn-ea"/>
              <a:cs typeface="+mn-cs"/>
            </a:rPr>
            <a:t>De acuerdo con los artículos 67 y 68 del Contrato Ley de la Industria de la Radio y Televisión, para el año 2009 los trabajadores de planta tienen derecho a una prima de antigüedad con base en el salario máximo igual al doble del salario mínimo de área geográfica de aplicación a que corresponda el lugar de prestación de trabajo, bajo ciertas condiciones y atendiendo a las reglas siguientes:</a:t>
          </a:r>
        </a:p>
        <a:p>
          <a:r>
            <a:rPr lang="es-MX" sz="1000">
              <a:solidFill>
                <a:schemeClr val="dk1"/>
              </a:solidFill>
              <a:latin typeface="+mn-lt"/>
              <a:ea typeface="+mn-ea"/>
              <a:cs typeface="+mn-cs"/>
            </a:rPr>
            <a:t>-12 días de salario por cada año de servicio, con antigüedad de 1 a 6 años.</a:t>
          </a:r>
        </a:p>
        <a:p>
          <a:r>
            <a:rPr lang="es-MX" sz="1000">
              <a:solidFill>
                <a:schemeClr val="dk1"/>
              </a:solidFill>
              <a:latin typeface="+mn-lt"/>
              <a:ea typeface="+mn-ea"/>
              <a:cs typeface="+mn-cs"/>
            </a:rPr>
            <a:t>-14 días de salario por cada año de servicio, con antigüedad de 7 a 8 años.</a:t>
          </a:r>
        </a:p>
        <a:p>
          <a:r>
            <a:rPr lang="es-MX" sz="1000">
              <a:solidFill>
                <a:schemeClr val="dk1"/>
              </a:solidFill>
              <a:latin typeface="+mn-lt"/>
              <a:ea typeface="+mn-ea"/>
              <a:cs typeface="+mn-cs"/>
            </a:rPr>
            <a:t>-17 días de salario por cada año de servicio, con antigüedad de 9 o  más años</a:t>
          </a:r>
        </a:p>
        <a:p>
          <a:r>
            <a:rPr lang="es-MX" sz="1000">
              <a:solidFill>
                <a:schemeClr val="dk1"/>
              </a:solidFill>
              <a:latin typeface="+mn-lt"/>
              <a:ea typeface="+mn-ea"/>
              <a:cs typeface="+mn-cs"/>
            </a:rPr>
            <a:t> </a:t>
          </a:r>
        </a:p>
        <a:p>
          <a:r>
            <a:rPr lang="es-MX" sz="1000">
              <a:solidFill>
                <a:schemeClr val="dk1"/>
              </a:solidFill>
              <a:latin typeface="+mn-lt"/>
              <a:ea typeface="+mn-ea"/>
              <a:cs typeface="+mn-cs"/>
            </a:rPr>
            <a:t>La Televisora registro al cierre del ejercicio la valuación actuarial de la prima de antigüedad, la cual fue preparada y certificada por el actuario ACT. Mauricio Eduardo Bonilla Lupp, con los requerimientos señalados en la nueva norma de información financiera NIF-D3 “ Beneficios a los Empleados”, emitida por el Consejo Mexicano para Investigación y Desarrollo de la Normas de Información Financiera (CINIF).</a:t>
          </a:r>
        </a:p>
        <a:p>
          <a:pPr>
            <a:lnSpc>
              <a:spcPts val="1200"/>
            </a:lnSpc>
          </a:pPr>
          <a:endParaRPr lang="es-MX" sz="9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C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TRIMESTRE:______________</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a16="http://schemas.microsoft.com/office/drawing/2014/main" xmlns=""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a16="http://schemas.microsoft.com/office/drawing/2014/main" xmlns="" id="{00000000-0008-0000-0D00-000004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D00-000005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a16="http://schemas.microsoft.com/office/drawing/2014/main" xmlns="" id="{00000000-0008-0000-0D00-000006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0D00-000007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46</xdr:row>
      <xdr:rowOff>9524</xdr:rowOff>
    </xdr:from>
    <xdr:ext cx="3019425" cy="695325"/>
    <xdr:sp macro="" textlink="">
      <xdr:nvSpPr>
        <xdr:cNvPr id="8" name="CuadroTexto 5">
          <a:extLst>
            <a:ext uri="{FF2B5EF4-FFF2-40B4-BE49-F238E27FC236}">
              <a16:creationId xmlns:a16="http://schemas.microsoft.com/office/drawing/2014/main" xmlns="" id="{00000000-0008-0000-0D00-000008000000}"/>
            </a:ext>
          </a:extLst>
        </xdr:cNvPr>
        <xdr:cNvSpPr txBox="1"/>
      </xdr:nvSpPr>
      <xdr:spPr>
        <a:xfrm>
          <a:off x="76200" y="12077699"/>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4</xdr:col>
      <xdr:colOff>0</xdr:colOff>
      <xdr:row>46</xdr:row>
      <xdr:rowOff>19049</xdr:rowOff>
    </xdr:from>
    <xdr:ext cx="3019425" cy="619125"/>
    <xdr:sp macro="" textlink="">
      <xdr:nvSpPr>
        <xdr:cNvPr id="9" name="CuadroTexto 5">
          <a:extLst>
            <a:ext uri="{FF2B5EF4-FFF2-40B4-BE49-F238E27FC236}">
              <a16:creationId xmlns:a16="http://schemas.microsoft.com/office/drawing/2014/main" xmlns="" id="{00000000-0008-0000-0D00-000009000000}"/>
            </a:ext>
          </a:extLst>
        </xdr:cNvPr>
        <xdr:cNvSpPr txBox="1"/>
      </xdr:nvSpPr>
      <xdr:spPr>
        <a:xfrm>
          <a:off x="4095750" y="12087224"/>
          <a:ext cx="3019425"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D00-00000B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2</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0E00-000004000000}"/>
            </a:ext>
          </a:extLst>
        </xdr:cNvPr>
        <xdr:cNvSpPr txBox="1"/>
      </xdr:nvSpPr>
      <xdr:spPr>
        <a:xfrm>
          <a:off x="180975" y="156876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0E00-000005000000}"/>
            </a:ext>
          </a:extLst>
        </xdr:cNvPr>
        <xdr:cNvSpPr txBox="1"/>
      </xdr:nvSpPr>
      <xdr:spPr>
        <a:xfrm>
          <a:off x="4162425" y="156876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E00-000007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152400</xdr:rowOff>
    </xdr:from>
    <xdr:ext cx="3019425" cy="714375"/>
    <xdr:sp macro="" textlink="">
      <xdr:nvSpPr>
        <xdr:cNvPr id="5" name="CuadroTexto 5">
          <a:extLst>
            <a:ext uri="{FF2B5EF4-FFF2-40B4-BE49-F238E27FC236}">
              <a16:creationId xmlns:a16="http://schemas.microsoft.com/office/drawing/2014/main" xmlns="" id="{00000000-0008-0000-0F00-000005000000}"/>
            </a:ext>
          </a:extLst>
        </xdr:cNvPr>
        <xdr:cNvSpPr txBox="1"/>
      </xdr:nvSpPr>
      <xdr:spPr>
        <a:xfrm>
          <a:off x="95250" y="5972175"/>
          <a:ext cx="3019425" cy="714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123825</xdr:colOff>
      <xdr:row>31</xdr:row>
      <xdr:rowOff>142876</xdr:rowOff>
    </xdr:from>
    <xdr:ext cx="3124200" cy="685799"/>
    <xdr:sp macro="" textlink="">
      <xdr:nvSpPr>
        <xdr:cNvPr id="7" name="CuadroTexto 5">
          <a:extLst>
            <a:ext uri="{FF2B5EF4-FFF2-40B4-BE49-F238E27FC236}">
              <a16:creationId xmlns:a16="http://schemas.microsoft.com/office/drawing/2014/main" xmlns="" id="{00000000-0008-0000-0F00-000007000000}"/>
            </a:ext>
          </a:extLst>
        </xdr:cNvPr>
        <xdr:cNvSpPr txBox="1"/>
      </xdr:nvSpPr>
      <xdr:spPr>
        <a:xfrm>
          <a:off x="3143250" y="7429501"/>
          <a:ext cx="3124200"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F00-000008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16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17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0</xdr:col>
      <xdr:colOff>295275</xdr:colOff>
      <xdr:row>87</xdr:row>
      <xdr:rowOff>161926</xdr:rowOff>
    </xdr:from>
    <xdr:ext cx="3429000" cy="666749"/>
    <xdr:sp macro="" textlink="">
      <xdr:nvSpPr>
        <xdr:cNvPr id="24" name="CuadroTexto 5">
          <a:extLst>
            <a:ext uri="{FF2B5EF4-FFF2-40B4-BE49-F238E27FC236}">
              <a16:creationId xmlns:a16="http://schemas.microsoft.com/office/drawing/2014/main" xmlns="" id="{00000000-0008-0000-1000-000018000000}"/>
            </a:ext>
          </a:extLst>
        </xdr:cNvPr>
        <xdr:cNvSpPr txBox="1"/>
      </xdr:nvSpPr>
      <xdr:spPr>
        <a:xfrm>
          <a:off x="295275" y="16849726"/>
          <a:ext cx="3429000" cy="666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          ______________________________________</a:t>
          </a:r>
        </a:p>
        <a:p>
          <a:pPr algn="ctr"/>
          <a:r>
            <a:rPr lang="es-MX" sz="1100"/>
            <a:t>C.P.</a:t>
          </a:r>
          <a:r>
            <a:rPr lang="es-MX" sz="1100" baseline="0"/>
            <a:t> TERESA ROMANA GOMEZ MORALES</a:t>
          </a:r>
        </a:p>
        <a:p>
          <a:pPr algn="ctr"/>
          <a:r>
            <a:rPr lang="es-MX" sz="1100" baseline="0"/>
            <a:t>CONTADOR GENERAL</a:t>
          </a:r>
          <a:endParaRPr lang="es-MX" sz="1100"/>
        </a:p>
      </xdr:txBody>
    </xdr:sp>
    <xdr:clientData/>
  </xdr:oneCellAnchor>
  <xdr:oneCellAnchor>
    <xdr:from>
      <xdr:col>2</xdr:col>
      <xdr:colOff>771525</xdr:colOff>
      <xdr:row>87</xdr:row>
      <xdr:rowOff>171451</xdr:rowOff>
    </xdr:from>
    <xdr:ext cx="3181350" cy="628650"/>
    <xdr:sp macro="" textlink="">
      <xdr:nvSpPr>
        <xdr:cNvPr id="25" name="CuadroTexto 5">
          <a:extLst>
            <a:ext uri="{FF2B5EF4-FFF2-40B4-BE49-F238E27FC236}">
              <a16:creationId xmlns:a16="http://schemas.microsoft.com/office/drawing/2014/main" xmlns="" id="{00000000-0008-0000-1000-000019000000}"/>
            </a:ext>
          </a:extLst>
        </xdr:cNvPr>
        <xdr:cNvSpPr txBox="1"/>
      </xdr:nvSpPr>
      <xdr:spPr>
        <a:xfrm>
          <a:off x="5172075" y="16859251"/>
          <a:ext cx="31813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000-00001A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1</xdr:col>
      <xdr:colOff>0</xdr:colOff>
      <xdr:row>161</xdr:row>
      <xdr:rowOff>0</xdr:rowOff>
    </xdr:from>
    <xdr:ext cx="3200400" cy="662517"/>
    <xdr:sp macro="" textlink="">
      <xdr:nvSpPr>
        <xdr:cNvPr id="3" name="CuadroTexto 5">
          <a:extLst>
            <a:ext uri="{FF2B5EF4-FFF2-40B4-BE49-F238E27FC236}">
              <a16:creationId xmlns:a16="http://schemas.microsoft.com/office/drawing/2014/main" xmlns="" id="{00000000-0008-0000-1100-000003000000}"/>
            </a:ext>
          </a:extLst>
        </xdr:cNvPr>
        <xdr:cNvSpPr txBox="1"/>
      </xdr:nvSpPr>
      <xdr:spPr>
        <a:xfrm>
          <a:off x="409575" y="306609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161</xdr:row>
      <xdr:rowOff>0</xdr:rowOff>
    </xdr:from>
    <xdr:ext cx="3305175" cy="662517"/>
    <xdr:sp macro="" textlink="">
      <xdr:nvSpPr>
        <xdr:cNvPr id="4" name="CuadroTexto 5">
          <a:extLst>
            <a:ext uri="{FF2B5EF4-FFF2-40B4-BE49-F238E27FC236}">
              <a16:creationId xmlns:a16="http://schemas.microsoft.com/office/drawing/2014/main" xmlns="" id="{00000000-0008-0000-1100-000004000000}"/>
            </a:ext>
          </a:extLst>
        </xdr:cNvPr>
        <xdr:cNvSpPr txBox="1"/>
      </xdr:nvSpPr>
      <xdr:spPr>
        <a:xfrm>
          <a:off x="4476750" y="30660975"/>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a:p>
          <a:pPr algn="ctr"/>
          <a:endParaRPr lang="es-MX" sz="1200"/>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1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600075</xdr:colOff>
      <xdr:row>20</xdr:row>
      <xdr:rowOff>19050</xdr:rowOff>
    </xdr:from>
    <xdr:ext cx="3009900" cy="647700"/>
    <xdr:sp macro="" textlink="">
      <xdr:nvSpPr>
        <xdr:cNvPr id="14" name="CuadroTexto 5">
          <a:extLst>
            <a:ext uri="{FF2B5EF4-FFF2-40B4-BE49-F238E27FC236}">
              <a16:creationId xmlns:a16="http://schemas.microsoft.com/office/drawing/2014/main" xmlns="" id="{00000000-0008-0000-1200-00000E000000}"/>
            </a:ext>
          </a:extLst>
        </xdr:cNvPr>
        <xdr:cNvSpPr txBox="1"/>
      </xdr:nvSpPr>
      <xdr:spPr>
        <a:xfrm>
          <a:off x="600075" y="4762500"/>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295275</xdr:colOff>
      <xdr:row>20</xdr:row>
      <xdr:rowOff>9524</xdr:rowOff>
    </xdr:from>
    <xdr:ext cx="2952750" cy="657226"/>
    <xdr:sp macro="" textlink="">
      <xdr:nvSpPr>
        <xdr:cNvPr id="16" name="CuadroTexto 5">
          <a:extLst>
            <a:ext uri="{FF2B5EF4-FFF2-40B4-BE49-F238E27FC236}">
              <a16:creationId xmlns:a16="http://schemas.microsoft.com/office/drawing/2014/main" xmlns="" id="{00000000-0008-0000-1200-000010000000}"/>
            </a:ext>
          </a:extLst>
        </xdr:cNvPr>
        <xdr:cNvSpPr txBox="1"/>
      </xdr:nvSpPr>
      <xdr:spPr>
        <a:xfrm>
          <a:off x="4448175" y="4752974"/>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DIERCTOR</a:t>
          </a:r>
          <a:r>
            <a:rPr lang="es-MX" sz="1100" baseline="0"/>
            <a:t> GENERAL</a:t>
          </a:r>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1200-00000D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571500</xdr:colOff>
      <xdr:row>34</xdr:row>
      <xdr:rowOff>19051</xdr:rowOff>
    </xdr:from>
    <xdr:ext cx="3009900" cy="647700"/>
    <xdr:sp macro="" textlink="">
      <xdr:nvSpPr>
        <xdr:cNvPr id="30" name="CuadroTexto 5">
          <a:extLst>
            <a:ext uri="{FF2B5EF4-FFF2-40B4-BE49-F238E27FC236}">
              <a16:creationId xmlns:a16="http://schemas.microsoft.com/office/drawing/2014/main" xmlns="" id="{00000000-0008-0000-1300-00001E000000}"/>
            </a:ext>
          </a:extLst>
        </xdr:cNvPr>
        <xdr:cNvSpPr txBox="1"/>
      </xdr:nvSpPr>
      <xdr:spPr>
        <a:xfrm>
          <a:off x="571500" y="8810626"/>
          <a:ext cx="3009900"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933450</xdr:colOff>
      <xdr:row>34</xdr:row>
      <xdr:rowOff>9525</xdr:rowOff>
    </xdr:from>
    <xdr:ext cx="2952750" cy="657226"/>
    <xdr:sp macro="" textlink="">
      <xdr:nvSpPr>
        <xdr:cNvPr id="31" name="CuadroTexto 5">
          <a:extLst>
            <a:ext uri="{FF2B5EF4-FFF2-40B4-BE49-F238E27FC236}">
              <a16:creationId xmlns:a16="http://schemas.microsoft.com/office/drawing/2014/main" xmlns="" id="{00000000-0008-0000-1300-00001F000000}"/>
            </a:ext>
          </a:extLst>
        </xdr:cNvPr>
        <xdr:cNvSpPr txBox="1"/>
      </xdr:nvSpPr>
      <xdr:spPr>
        <a:xfrm>
          <a:off x="5019675" y="8801100"/>
          <a:ext cx="29527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1300-000020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0</xdr:col>
      <xdr:colOff>0</xdr:colOff>
      <xdr:row>73</xdr:row>
      <xdr:rowOff>133349</xdr:rowOff>
    </xdr:from>
    <xdr:ext cx="3200400" cy="657226"/>
    <xdr:sp macro="" textlink="">
      <xdr:nvSpPr>
        <xdr:cNvPr id="4" name="CuadroTexto 5">
          <a:extLst>
            <a:ext uri="{FF2B5EF4-FFF2-40B4-BE49-F238E27FC236}">
              <a16:creationId xmlns:a16="http://schemas.microsoft.com/office/drawing/2014/main" xmlns="" id="{00000000-0008-0000-0200-000004000000}"/>
            </a:ext>
          </a:extLst>
        </xdr:cNvPr>
        <xdr:cNvSpPr txBox="1"/>
      </xdr:nvSpPr>
      <xdr:spPr>
        <a:xfrm>
          <a:off x="0" y="16430624"/>
          <a:ext cx="32004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4</xdr:col>
      <xdr:colOff>0</xdr:colOff>
      <xdr:row>73</xdr:row>
      <xdr:rowOff>142875</xdr:rowOff>
    </xdr:from>
    <xdr:ext cx="3305175" cy="695325"/>
    <xdr:sp macro="" textlink="">
      <xdr:nvSpPr>
        <xdr:cNvPr id="7" name="CuadroTexto 5">
          <a:extLst>
            <a:ext uri="{FF2B5EF4-FFF2-40B4-BE49-F238E27FC236}">
              <a16:creationId xmlns:a16="http://schemas.microsoft.com/office/drawing/2014/main" xmlns="" id="{00000000-0008-0000-0200-000007000000}"/>
            </a:ext>
          </a:extLst>
        </xdr:cNvPr>
        <xdr:cNvSpPr txBox="1"/>
      </xdr:nvSpPr>
      <xdr:spPr>
        <a:xfrm>
          <a:off x="4638675" y="16440150"/>
          <a:ext cx="330517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200-000009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TRIMESTRE:TERCERO</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0</xdr:col>
      <xdr:colOff>0</xdr:colOff>
      <xdr:row>34</xdr:row>
      <xdr:rowOff>0</xdr:rowOff>
    </xdr:from>
    <xdr:ext cx="3200400" cy="662517"/>
    <xdr:sp macro="" textlink="">
      <xdr:nvSpPr>
        <xdr:cNvPr id="5" name="CuadroTexto 5">
          <a:extLst>
            <a:ext uri="{FF2B5EF4-FFF2-40B4-BE49-F238E27FC236}">
              <a16:creationId xmlns:a16="http://schemas.microsoft.com/office/drawing/2014/main" xmlns="" id="{00000000-0008-0000-1400-000005000000}"/>
            </a:ext>
          </a:extLst>
        </xdr:cNvPr>
        <xdr:cNvSpPr txBox="1"/>
      </xdr:nvSpPr>
      <xdr:spPr>
        <a:xfrm>
          <a:off x="0" y="65341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34</xdr:row>
      <xdr:rowOff>0</xdr:rowOff>
    </xdr:from>
    <xdr:ext cx="3305175" cy="662517"/>
    <xdr:sp macro="" textlink="">
      <xdr:nvSpPr>
        <xdr:cNvPr id="6" name="CuadroTexto 5">
          <a:extLst>
            <a:ext uri="{FF2B5EF4-FFF2-40B4-BE49-F238E27FC236}">
              <a16:creationId xmlns:a16="http://schemas.microsoft.com/office/drawing/2014/main" xmlns="" id="{00000000-0008-0000-1400-000006000000}"/>
            </a:ext>
          </a:extLst>
        </xdr:cNvPr>
        <xdr:cNvSpPr txBox="1"/>
      </xdr:nvSpPr>
      <xdr:spPr>
        <a:xfrm>
          <a:off x="3257550" y="65341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1400-000008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18</xdr:row>
      <xdr:rowOff>0</xdr:rowOff>
    </xdr:from>
    <xdr:ext cx="3019425" cy="662517"/>
    <xdr:sp macro="" textlink="">
      <xdr:nvSpPr>
        <xdr:cNvPr id="22" name="CuadroTexto 5">
          <a:extLst>
            <a:ext uri="{FF2B5EF4-FFF2-40B4-BE49-F238E27FC236}">
              <a16:creationId xmlns:a16="http://schemas.microsoft.com/office/drawing/2014/main" xmlns="" id="{00000000-0008-0000-1500-000016000000}"/>
            </a:ext>
          </a:extLst>
        </xdr:cNvPr>
        <xdr:cNvSpPr txBox="1"/>
      </xdr:nvSpPr>
      <xdr:spPr>
        <a:xfrm>
          <a:off x="0"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18</xdr:row>
      <xdr:rowOff>0</xdr:rowOff>
    </xdr:from>
    <xdr:ext cx="3019425" cy="662517"/>
    <xdr:sp macro="" textlink="">
      <xdr:nvSpPr>
        <xdr:cNvPr id="24" name="CuadroTexto 5">
          <a:extLst>
            <a:ext uri="{FF2B5EF4-FFF2-40B4-BE49-F238E27FC236}">
              <a16:creationId xmlns:a16="http://schemas.microsoft.com/office/drawing/2014/main" xmlns="" id="{00000000-0008-0000-1500-000018000000}"/>
            </a:ext>
          </a:extLst>
        </xdr:cNvPr>
        <xdr:cNvSpPr txBox="1"/>
      </xdr:nvSpPr>
      <xdr:spPr>
        <a:xfrm>
          <a:off x="4486275" y="50387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1500-000017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0</xdr:col>
      <xdr:colOff>533400</xdr:colOff>
      <xdr:row>24</xdr:row>
      <xdr:rowOff>0</xdr:rowOff>
    </xdr:from>
    <xdr:ext cx="3038475" cy="662517"/>
    <xdr:sp macro="" textlink="">
      <xdr:nvSpPr>
        <xdr:cNvPr id="23" name="CuadroTexto 5">
          <a:extLst>
            <a:ext uri="{FF2B5EF4-FFF2-40B4-BE49-F238E27FC236}">
              <a16:creationId xmlns:a16="http://schemas.microsoft.com/office/drawing/2014/main" xmlns="" id="{00000000-0008-0000-1600-000017000000}"/>
            </a:ext>
          </a:extLst>
        </xdr:cNvPr>
        <xdr:cNvSpPr txBox="1"/>
      </xdr:nvSpPr>
      <xdr:spPr>
        <a:xfrm>
          <a:off x="533400" y="5610225"/>
          <a:ext cx="30384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24</xdr:row>
      <xdr:rowOff>0</xdr:rowOff>
    </xdr:from>
    <xdr:ext cx="3019425" cy="662517"/>
    <xdr:sp macro="" textlink="">
      <xdr:nvSpPr>
        <xdr:cNvPr id="25" name="CuadroTexto 5">
          <a:extLst>
            <a:ext uri="{FF2B5EF4-FFF2-40B4-BE49-F238E27FC236}">
              <a16:creationId xmlns:a16="http://schemas.microsoft.com/office/drawing/2014/main" xmlns="" id="{00000000-0008-0000-1600-000019000000}"/>
            </a:ext>
          </a:extLst>
        </xdr:cNvPr>
        <xdr:cNvSpPr txBox="1"/>
      </xdr:nvSpPr>
      <xdr:spPr>
        <a:xfrm>
          <a:off x="4486275" y="5610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1600-00001A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C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D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E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F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10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11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12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0</xdr:col>
      <xdr:colOff>485775</xdr:colOff>
      <xdr:row>46</xdr:row>
      <xdr:rowOff>0</xdr:rowOff>
    </xdr:from>
    <xdr:ext cx="2733674" cy="638175"/>
    <xdr:sp macro="" textlink="">
      <xdr:nvSpPr>
        <xdr:cNvPr id="19" name="CuadroTexto 5">
          <a:extLst>
            <a:ext uri="{FF2B5EF4-FFF2-40B4-BE49-F238E27FC236}">
              <a16:creationId xmlns:a16="http://schemas.microsoft.com/office/drawing/2014/main" xmlns="" id="{00000000-0008-0000-1700-000013000000}"/>
            </a:ext>
          </a:extLst>
        </xdr:cNvPr>
        <xdr:cNvSpPr txBox="1"/>
      </xdr:nvSpPr>
      <xdr:spPr>
        <a:xfrm>
          <a:off x="485775" y="9963150"/>
          <a:ext cx="2733674" cy="63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628651</xdr:colOff>
      <xdr:row>46</xdr:row>
      <xdr:rowOff>0</xdr:rowOff>
    </xdr:from>
    <xdr:ext cx="3009900" cy="662517"/>
    <xdr:sp macro="" textlink="">
      <xdr:nvSpPr>
        <xdr:cNvPr id="20" name="CuadroTexto 5">
          <a:extLst>
            <a:ext uri="{FF2B5EF4-FFF2-40B4-BE49-F238E27FC236}">
              <a16:creationId xmlns:a16="http://schemas.microsoft.com/office/drawing/2014/main" xmlns="" id="{00000000-0008-0000-1700-000014000000}"/>
            </a:ext>
          </a:extLst>
        </xdr:cNvPr>
        <xdr:cNvSpPr txBox="1"/>
      </xdr:nvSpPr>
      <xdr:spPr>
        <a:xfrm>
          <a:off x="3829051" y="9963150"/>
          <a:ext cx="30099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baseline="0"/>
            <a:t>DIRECTOR GENERAL</a:t>
          </a:r>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1700-00001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1</xdr:col>
      <xdr:colOff>0</xdr:colOff>
      <xdr:row>83</xdr:row>
      <xdr:rowOff>0</xdr:rowOff>
    </xdr:from>
    <xdr:ext cx="3200400" cy="662517"/>
    <xdr:sp macro="" textlink="">
      <xdr:nvSpPr>
        <xdr:cNvPr id="4" name="CuadroTexto 5">
          <a:extLst>
            <a:ext uri="{FF2B5EF4-FFF2-40B4-BE49-F238E27FC236}">
              <a16:creationId xmlns:a16="http://schemas.microsoft.com/office/drawing/2014/main" xmlns="" id="{00000000-0008-0000-1800-000004000000}"/>
            </a:ext>
          </a:extLst>
        </xdr:cNvPr>
        <xdr:cNvSpPr txBox="1"/>
      </xdr:nvSpPr>
      <xdr:spPr>
        <a:xfrm>
          <a:off x="762000" y="166497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83</xdr:row>
      <xdr:rowOff>0</xdr:rowOff>
    </xdr:from>
    <xdr:ext cx="3305175" cy="662517"/>
    <xdr:sp macro="" textlink="">
      <xdr:nvSpPr>
        <xdr:cNvPr id="5" name="CuadroTexto 5">
          <a:extLst>
            <a:ext uri="{FF2B5EF4-FFF2-40B4-BE49-F238E27FC236}">
              <a16:creationId xmlns:a16="http://schemas.microsoft.com/office/drawing/2014/main" xmlns="" id="{00000000-0008-0000-1800-000005000000}"/>
            </a:ext>
          </a:extLst>
        </xdr:cNvPr>
        <xdr:cNvSpPr txBox="1"/>
      </xdr:nvSpPr>
      <xdr:spPr>
        <a:xfrm>
          <a:off x="5076825" y="166497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1800-000007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1900-00000A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1</xdr:col>
      <xdr:colOff>0</xdr:colOff>
      <xdr:row>135</xdr:row>
      <xdr:rowOff>0</xdr:rowOff>
    </xdr:from>
    <xdr:ext cx="3200400" cy="662517"/>
    <xdr:sp macro="" textlink="">
      <xdr:nvSpPr>
        <xdr:cNvPr id="11" name="CuadroTexto 10">
          <a:extLst>
            <a:ext uri="{FF2B5EF4-FFF2-40B4-BE49-F238E27FC236}">
              <a16:creationId xmlns:a16="http://schemas.microsoft.com/office/drawing/2014/main" xmlns="" id="{CA8A8F34-771D-4CBE-B429-089528AE5235}"/>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p>
        <a:p>
          <a:pPr algn="ctr"/>
          <a:endParaRPr lang="es-MX" sz="1200"/>
        </a:p>
      </xdr:txBody>
    </xdr:sp>
    <xdr:clientData/>
  </xdr:oneCellAnchor>
  <xdr:oneCellAnchor>
    <xdr:from>
      <xdr:col>4</xdr:col>
      <xdr:colOff>95251</xdr:colOff>
      <xdr:row>134</xdr:row>
      <xdr:rowOff>200024</xdr:rowOff>
    </xdr:from>
    <xdr:ext cx="2933699" cy="676275"/>
    <xdr:sp macro="" textlink="">
      <xdr:nvSpPr>
        <xdr:cNvPr id="12" name="CuadroTexto 5">
          <a:extLst>
            <a:ext uri="{FF2B5EF4-FFF2-40B4-BE49-F238E27FC236}">
              <a16:creationId xmlns:a16="http://schemas.microsoft.com/office/drawing/2014/main" xmlns="" id="{CF6D7C3E-1DDF-42FE-B969-59A39A87614B}"/>
            </a:ext>
          </a:extLst>
        </xdr:cNvPr>
        <xdr:cNvSpPr txBox="1"/>
      </xdr:nvSpPr>
      <xdr:spPr>
        <a:xfrm>
          <a:off x="5133976" y="2798444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2</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34EA8112-0B7E-4938-B7E2-76368FF99A74}"/>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7</xdr:col>
      <xdr:colOff>229621</xdr:colOff>
      <xdr:row>0</xdr:row>
      <xdr:rowOff>42522</xdr:rowOff>
    </xdr:from>
    <xdr:ext cx="1226791" cy="255134"/>
    <xdr:sp macro="" textlink="">
      <xdr:nvSpPr>
        <xdr:cNvPr id="13" name="2 CuadroTexto">
          <a:extLst>
            <a:ext uri="{FF2B5EF4-FFF2-40B4-BE49-F238E27FC236}">
              <a16:creationId xmlns:a16="http://schemas.microsoft.com/office/drawing/2014/main" xmlns="" id="{9E57FFC9-91D8-4182-AEE2-AB1E23D4EDC1}"/>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40E89C85-4B85-49BD-A735-37E2061C61A4}"/>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6</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79105FF6-4D1C-4801-B203-50127F630B2E}"/>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1</xdr:col>
      <xdr:colOff>0</xdr:colOff>
      <xdr:row>135</xdr:row>
      <xdr:rowOff>0</xdr:rowOff>
    </xdr:from>
    <xdr:ext cx="3200400" cy="662517"/>
    <xdr:sp macro="" textlink="">
      <xdr:nvSpPr>
        <xdr:cNvPr id="16" name="CuadroTexto 15">
          <a:extLst>
            <a:ext uri="{FF2B5EF4-FFF2-40B4-BE49-F238E27FC236}">
              <a16:creationId xmlns:a16="http://schemas.microsoft.com/office/drawing/2014/main" xmlns="" id="{9BFF7063-9104-48C4-AF92-9EE3D391B7F6}"/>
            </a:ext>
          </a:extLst>
        </xdr:cNvPr>
        <xdr:cNvSpPr txBox="1"/>
      </xdr:nvSpPr>
      <xdr:spPr>
        <a:xfrm>
          <a:off x="695325" y="280035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p>
        <a:p>
          <a:pPr algn="ctr"/>
          <a:endParaRPr lang="es-MX" sz="1200"/>
        </a:p>
      </xdr:txBody>
    </xdr:sp>
    <xdr:clientData/>
  </xdr:oneCellAnchor>
  <xdr:oneCellAnchor>
    <xdr:from>
      <xdr:col>4</xdr:col>
      <xdr:colOff>95251</xdr:colOff>
      <xdr:row>134</xdr:row>
      <xdr:rowOff>200024</xdr:rowOff>
    </xdr:from>
    <xdr:ext cx="2933699" cy="676275"/>
    <xdr:sp macro="" textlink="">
      <xdr:nvSpPr>
        <xdr:cNvPr id="17" name="CuadroTexto 5">
          <a:extLst>
            <a:ext uri="{FF2B5EF4-FFF2-40B4-BE49-F238E27FC236}">
              <a16:creationId xmlns:a16="http://schemas.microsoft.com/office/drawing/2014/main" xmlns="" id="{13E1F171-377F-406C-9CCA-A8596B8B0886}"/>
            </a:ext>
          </a:extLst>
        </xdr:cNvPr>
        <xdr:cNvSpPr txBox="1"/>
      </xdr:nvSpPr>
      <xdr:spPr>
        <a:xfrm>
          <a:off x="5133976" y="27984449"/>
          <a:ext cx="2933699"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0</xdr:col>
      <xdr:colOff>0</xdr:colOff>
      <xdr:row>35</xdr:row>
      <xdr:rowOff>0</xdr:rowOff>
    </xdr:from>
    <xdr:ext cx="3200400" cy="662517"/>
    <xdr:sp macro="" textlink="">
      <xdr:nvSpPr>
        <xdr:cNvPr id="4" name="CuadroTexto 5">
          <a:extLst>
            <a:ext uri="{FF2B5EF4-FFF2-40B4-BE49-F238E27FC236}">
              <a16:creationId xmlns:a16="http://schemas.microsoft.com/office/drawing/2014/main" xmlns="" id="{00000000-0008-0000-1A00-000004000000}"/>
            </a:ext>
          </a:extLst>
        </xdr:cNvPr>
        <xdr:cNvSpPr txBox="1"/>
      </xdr:nvSpPr>
      <xdr:spPr>
        <a:xfrm>
          <a:off x="0" y="746760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3</xdr:col>
      <xdr:colOff>0</xdr:colOff>
      <xdr:row>35</xdr:row>
      <xdr:rowOff>0</xdr:rowOff>
    </xdr:from>
    <xdr:ext cx="3305175" cy="662517"/>
    <xdr:sp macro="" textlink="">
      <xdr:nvSpPr>
        <xdr:cNvPr id="5" name="CuadroTexto 5">
          <a:extLst>
            <a:ext uri="{FF2B5EF4-FFF2-40B4-BE49-F238E27FC236}">
              <a16:creationId xmlns:a16="http://schemas.microsoft.com/office/drawing/2014/main" xmlns="" id="{00000000-0008-0000-1A00-000005000000}"/>
            </a:ext>
          </a:extLst>
        </xdr:cNvPr>
        <xdr:cNvSpPr txBox="1"/>
      </xdr:nvSpPr>
      <xdr:spPr>
        <a:xfrm>
          <a:off x="3771900" y="746760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1A00-000007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709083</xdr:colOff>
      <xdr:row>44</xdr:row>
      <xdr:rowOff>0</xdr:rowOff>
    </xdr:from>
    <xdr:ext cx="3143250" cy="662517"/>
    <xdr:sp macro="" textlink="">
      <xdr:nvSpPr>
        <xdr:cNvPr id="8" name="CuadroTexto 5">
          <a:extLst>
            <a:ext uri="{FF2B5EF4-FFF2-40B4-BE49-F238E27FC236}">
              <a16:creationId xmlns:a16="http://schemas.microsoft.com/office/drawing/2014/main" xmlns="" id="{00000000-0008-0000-1B00-000008000000}"/>
            </a:ext>
          </a:extLst>
        </xdr:cNvPr>
        <xdr:cNvSpPr txBox="1"/>
      </xdr:nvSpPr>
      <xdr:spPr>
        <a:xfrm>
          <a:off x="709083" y="9398000"/>
          <a:ext cx="314325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0</xdr:colOff>
      <xdr:row>44</xdr:row>
      <xdr:rowOff>0</xdr:rowOff>
    </xdr:from>
    <xdr:ext cx="3019425" cy="662517"/>
    <xdr:sp macro="" textlink="">
      <xdr:nvSpPr>
        <xdr:cNvPr id="9" name="CuadroTexto 5">
          <a:extLst>
            <a:ext uri="{FF2B5EF4-FFF2-40B4-BE49-F238E27FC236}">
              <a16:creationId xmlns:a16="http://schemas.microsoft.com/office/drawing/2014/main" xmlns="" id="{00000000-0008-0000-1B00-000009000000}"/>
            </a:ext>
          </a:extLst>
        </xdr:cNvPr>
        <xdr:cNvSpPr txBox="1"/>
      </xdr:nvSpPr>
      <xdr:spPr>
        <a:xfrm>
          <a:off x="4222750" y="9154583"/>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1B00-00000A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34</xdr:row>
      <xdr:rowOff>0</xdr:rowOff>
    </xdr:from>
    <xdr:ext cx="3019425" cy="662517"/>
    <xdr:sp macro="" textlink="">
      <xdr:nvSpPr>
        <xdr:cNvPr id="7" name="CuadroTexto 5">
          <a:extLst>
            <a:ext uri="{FF2B5EF4-FFF2-40B4-BE49-F238E27FC236}">
              <a16:creationId xmlns:a16="http://schemas.microsoft.com/office/drawing/2014/main" xmlns="" id="{00000000-0008-0000-1C00-000007000000}"/>
            </a:ext>
          </a:extLst>
        </xdr:cNvPr>
        <xdr:cNvSpPr txBox="1"/>
      </xdr:nvSpPr>
      <xdr:spPr>
        <a:xfrm>
          <a:off x="285750" y="905827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400051</xdr:colOff>
      <xdr:row>34</xdr:row>
      <xdr:rowOff>0</xdr:rowOff>
    </xdr:from>
    <xdr:ext cx="2895599" cy="662517"/>
    <xdr:sp macro="" textlink="">
      <xdr:nvSpPr>
        <xdr:cNvPr id="9" name="CuadroTexto 5">
          <a:extLst>
            <a:ext uri="{FF2B5EF4-FFF2-40B4-BE49-F238E27FC236}">
              <a16:creationId xmlns:a16="http://schemas.microsoft.com/office/drawing/2014/main" xmlns="" id="{00000000-0008-0000-1C00-000009000000}"/>
            </a:ext>
          </a:extLst>
        </xdr:cNvPr>
        <xdr:cNvSpPr txBox="1"/>
      </xdr:nvSpPr>
      <xdr:spPr>
        <a:xfrm>
          <a:off x="3457576" y="9058275"/>
          <a:ext cx="2895599"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1C00-00000A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322791</xdr:colOff>
      <xdr:row>35</xdr:row>
      <xdr:rowOff>42334</xdr:rowOff>
    </xdr:from>
    <xdr:ext cx="2925416" cy="609013"/>
    <xdr:sp macro="" textlink="">
      <xdr:nvSpPr>
        <xdr:cNvPr id="2" name="CuadroTexto 1">
          <a:extLst>
            <a:ext uri="{FF2B5EF4-FFF2-40B4-BE49-F238E27FC236}">
              <a16:creationId xmlns:a16="http://schemas.microsoft.com/office/drawing/2014/main" xmlns="" id="{00000000-0008-0000-1D00-000002000000}"/>
            </a:ext>
          </a:extLst>
        </xdr:cNvPr>
        <xdr:cNvSpPr txBox="1"/>
      </xdr:nvSpPr>
      <xdr:spPr>
        <a:xfrm>
          <a:off x="322791" y="805391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723900</xdr:colOff>
      <xdr:row>35</xdr:row>
      <xdr:rowOff>46565</xdr:rowOff>
    </xdr:from>
    <xdr:ext cx="2855141" cy="662517"/>
    <xdr:sp macro="" textlink="">
      <xdr:nvSpPr>
        <xdr:cNvPr id="6" name="CuadroTexto 5">
          <a:extLst>
            <a:ext uri="{FF2B5EF4-FFF2-40B4-BE49-F238E27FC236}">
              <a16:creationId xmlns:a16="http://schemas.microsoft.com/office/drawing/2014/main" xmlns="" id="{00000000-0008-0000-1D00-000006000000}"/>
            </a:ext>
          </a:extLst>
        </xdr:cNvPr>
        <xdr:cNvSpPr txBox="1"/>
      </xdr:nvSpPr>
      <xdr:spPr>
        <a:xfrm>
          <a:off x="4216400" y="8058148"/>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p>
        <a:p>
          <a:pPr algn="ctr"/>
          <a:r>
            <a:rPr lang="es-MX" sz="1100"/>
            <a:t>DIRECTOR</a:t>
          </a:r>
          <a:r>
            <a:rPr lang="es-MX" sz="1100" baseline="0"/>
            <a:t> GENERAL</a:t>
          </a:r>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1D00-000007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0</xdr:colOff>
      <xdr:row>67</xdr:row>
      <xdr:rowOff>0</xdr:rowOff>
    </xdr:from>
    <xdr:ext cx="3019425" cy="662517"/>
    <xdr:sp macro="" textlink="">
      <xdr:nvSpPr>
        <xdr:cNvPr id="10" name="CuadroTexto 5">
          <a:extLst>
            <a:ext uri="{FF2B5EF4-FFF2-40B4-BE49-F238E27FC236}">
              <a16:creationId xmlns:a16="http://schemas.microsoft.com/office/drawing/2014/main" xmlns="" id="{00000000-0008-0000-0300-00000A000000}"/>
            </a:ext>
          </a:extLst>
        </xdr:cNvPr>
        <xdr:cNvSpPr txBox="1"/>
      </xdr:nvSpPr>
      <xdr:spPr>
        <a:xfrm>
          <a:off x="105833" y="14911917"/>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5820835</xdr:colOff>
      <xdr:row>67</xdr:row>
      <xdr:rowOff>0</xdr:rowOff>
    </xdr:from>
    <xdr:ext cx="2942165" cy="662517"/>
    <xdr:sp macro="" textlink="">
      <xdr:nvSpPr>
        <xdr:cNvPr id="11" name="CuadroTexto 5">
          <a:extLst>
            <a:ext uri="{FF2B5EF4-FFF2-40B4-BE49-F238E27FC236}">
              <a16:creationId xmlns:a16="http://schemas.microsoft.com/office/drawing/2014/main" xmlns="" id="{00000000-0008-0000-0300-00000B000000}"/>
            </a:ext>
          </a:extLst>
        </xdr:cNvPr>
        <xdr:cNvSpPr txBox="1"/>
      </xdr:nvSpPr>
      <xdr:spPr>
        <a:xfrm>
          <a:off x="5926668" y="14911917"/>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300-000009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41</xdr:row>
      <xdr:rowOff>0</xdr:rowOff>
    </xdr:from>
    <xdr:ext cx="2925416" cy="609013"/>
    <xdr:sp macro="" textlink="">
      <xdr:nvSpPr>
        <xdr:cNvPr id="10" name="CuadroTexto 1">
          <a:extLst>
            <a:ext uri="{FF2B5EF4-FFF2-40B4-BE49-F238E27FC236}">
              <a16:creationId xmlns:a16="http://schemas.microsoft.com/office/drawing/2014/main" xmlns="" id="{00000000-0008-0000-1E00-00000A000000}"/>
            </a:ext>
          </a:extLst>
        </xdr:cNvPr>
        <xdr:cNvSpPr txBox="1"/>
      </xdr:nvSpPr>
      <xdr:spPr>
        <a:xfrm>
          <a:off x="0" y="8953500"/>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41</xdr:row>
      <xdr:rowOff>0</xdr:rowOff>
    </xdr:from>
    <xdr:ext cx="2855141" cy="662517"/>
    <xdr:sp macro="" textlink="">
      <xdr:nvSpPr>
        <xdr:cNvPr id="11" name="CuadroTexto 5">
          <a:extLst>
            <a:ext uri="{FF2B5EF4-FFF2-40B4-BE49-F238E27FC236}">
              <a16:creationId xmlns:a16="http://schemas.microsoft.com/office/drawing/2014/main" xmlns="" id="{00000000-0008-0000-1E00-00000B000000}"/>
            </a:ext>
          </a:extLst>
        </xdr:cNvPr>
        <xdr:cNvSpPr txBox="1"/>
      </xdr:nvSpPr>
      <xdr:spPr>
        <a:xfrm>
          <a:off x="3933825" y="8953500"/>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1E00-00000C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1F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1</xdr:col>
      <xdr:colOff>0</xdr:colOff>
      <xdr:row>41</xdr:row>
      <xdr:rowOff>0</xdr:rowOff>
    </xdr:from>
    <xdr:ext cx="2925416" cy="609013"/>
    <xdr:sp macro="" textlink="">
      <xdr:nvSpPr>
        <xdr:cNvPr id="4" name="CuadroTexto 1">
          <a:extLst>
            <a:ext uri="{FF2B5EF4-FFF2-40B4-BE49-F238E27FC236}">
              <a16:creationId xmlns:a16="http://schemas.microsoft.com/office/drawing/2014/main" xmlns="" id="{00000000-0008-0000-1F00-000004000000}"/>
            </a:ext>
          </a:extLst>
        </xdr:cNvPr>
        <xdr:cNvSpPr txBox="1"/>
      </xdr:nvSpPr>
      <xdr:spPr>
        <a:xfrm>
          <a:off x="127000" y="8784167"/>
          <a:ext cx="29254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41</xdr:row>
      <xdr:rowOff>0</xdr:rowOff>
    </xdr:from>
    <xdr:ext cx="2855141" cy="662517"/>
    <xdr:sp macro="" textlink="">
      <xdr:nvSpPr>
        <xdr:cNvPr id="5" name="CuadroTexto 5">
          <a:extLst>
            <a:ext uri="{FF2B5EF4-FFF2-40B4-BE49-F238E27FC236}">
              <a16:creationId xmlns:a16="http://schemas.microsoft.com/office/drawing/2014/main" xmlns="" id="{00000000-0008-0000-1F00-000005000000}"/>
            </a:ext>
          </a:extLst>
        </xdr:cNvPr>
        <xdr:cNvSpPr txBox="1"/>
      </xdr:nvSpPr>
      <xdr:spPr>
        <a:xfrm>
          <a:off x="3831167" y="8784167"/>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1F00-000006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twoCellAnchor>
    <xdr:from>
      <xdr:col>1</xdr:col>
      <xdr:colOff>677334</xdr:colOff>
      <xdr:row>14</xdr:row>
      <xdr:rowOff>116417</xdr:rowOff>
    </xdr:from>
    <xdr:to>
      <xdr:col>4</xdr:col>
      <xdr:colOff>381001</xdr:colOff>
      <xdr:row>15</xdr:row>
      <xdr:rowOff>169333</xdr:rowOff>
    </xdr:to>
    <xdr:sp macro="" textlink="">
      <xdr:nvSpPr>
        <xdr:cNvPr id="7" name="6 CuadroTexto">
          <a:extLst>
            <a:ext uri="{FF2B5EF4-FFF2-40B4-BE49-F238E27FC236}">
              <a16:creationId xmlns:a16="http://schemas.microsoft.com/office/drawing/2014/main" xmlns="" id="{00000000-0008-0000-1F00-000007000000}"/>
            </a:ext>
          </a:extLst>
        </xdr:cNvPr>
        <xdr:cNvSpPr txBox="1"/>
      </xdr:nvSpPr>
      <xdr:spPr>
        <a:xfrm>
          <a:off x="804334" y="3270250"/>
          <a:ext cx="512233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200" b="1"/>
            <a:t>NO APLICA POR QUE EN ESTE EJERCICIO NO SE REALIZO OBRA PUBLICA</a:t>
          </a: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0</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2000-00000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2000-00000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 name="3 CuadroTexto">
          <a:extLst>
            <a:ext uri="{FF2B5EF4-FFF2-40B4-BE49-F238E27FC236}">
              <a16:creationId xmlns:a16="http://schemas.microsoft.com/office/drawing/2014/main" xmlns="" id="{00000000-0008-0000-2000-00000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 name="4 CuadroTexto">
          <a:extLst>
            <a:ext uri="{FF2B5EF4-FFF2-40B4-BE49-F238E27FC236}">
              <a16:creationId xmlns:a16="http://schemas.microsoft.com/office/drawing/2014/main" xmlns="" id="{00000000-0008-0000-2000-00000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 name="5 CuadroTexto">
          <a:extLst>
            <a:ext uri="{FF2B5EF4-FFF2-40B4-BE49-F238E27FC236}">
              <a16:creationId xmlns:a16="http://schemas.microsoft.com/office/drawing/2014/main" xmlns="" id="{00000000-0008-0000-2000-00000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 name="6 CuadroTexto">
          <a:extLst>
            <a:ext uri="{FF2B5EF4-FFF2-40B4-BE49-F238E27FC236}">
              <a16:creationId xmlns:a16="http://schemas.microsoft.com/office/drawing/2014/main" xmlns="" id="{00000000-0008-0000-2000-00000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 name="7 CuadroTexto">
          <a:extLst>
            <a:ext uri="{FF2B5EF4-FFF2-40B4-BE49-F238E27FC236}">
              <a16:creationId xmlns:a16="http://schemas.microsoft.com/office/drawing/2014/main" xmlns="" id="{00000000-0008-0000-2000-00000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 name="8 CuadroTexto">
          <a:extLst>
            <a:ext uri="{FF2B5EF4-FFF2-40B4-BE49-F238E27FC236}">
              <a16:creationId xmlns:a16="http://schemas.microsoft.com/office/drawing/2014/main" xmlns="" id="{00000000-0008-0000-2000-00000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 name="9 CuadroTexto">
          <a:extLst>
            <a:ext uri="{FF2B5EF4-FFF2-40B4-BE49-F238E27FC236}">
              <a16:creationId xmlns:a16="http://schemas.microsoft.com/office/drawing/2014/main" xmlns="" id="{00000000-0008-0000-2000-00000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 name="10 CuadroTexto">
          <a:extLst>
            <a:ext uri="{FF2B5EF4-FFF2-40B4-BE49-F238E27FC236}">
              <a16:creationId xmlns:a16="http://schemas.microsoft.com/office/drawing/2014/main" xmlns="" id="{00000000-0008-0000-2000-00000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 name="11 CuadroTexto">
          <a:extLst>
            <a:ext uri="{FF2B5EF4-FFF2-40B4-BE49-F238E27FC236}">
              <a16:creationId xmlns:a16="http://schemas.microsoft.com/office/drawing/2014/main" xmlns="" id="{00000000-0008-0000-2000-00000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 name="12 CuadroTexto">
          <a:extLst>
            <a:ext uri="{FF2B5EF4-FFF2-40B4-BE49-F238E27FC236}">
              <a16:creationId xmlns:a16="http://schemas.microsoft.com/office/drawing/2014/main" xmlns="" id="{00000000-0008-0000-2000-00000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 name="13 CuadroTexto">
          <a:extLst>
            <a:ext uri="{FF2B5EF4-FFF2-40B4-BE49-F238E27FC236}">
              <a16:creationId xmlns:a16="http://schemas.microsoft.com/office/drawing/2014/main" xmlns="" id="{00000000-0008-0000-2000-00000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 name="14 CuadroTexto">
          <a:extLst>
            <a:ext uri="{FF2B5EF4-FFF2-40B4-BE49-F238E27FC236}">
              <a16:creationId xmlns:a16="http://schemas.microsoft.com/office/drawing/2014/main" xmlns="" id="{00000000-0008-0000-2000-00000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 name="15 CuadroTexto">
          <a:extLst>
            <a:ext uri="{FF2B5EF4-FFF2-40B4-BE49-F238E27FC236}">
              <a16:creationId xmlns:a16="http://schemas.microsoft.com/office/drawing/2014/main" xmlns="" id="{00000000-0008-0000-2000-00001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 name="16 CuadroTexto">
          <a:extLst>
            <a:ext uri="{FF2B5EF4-FFF2-40B4-BE49-F238E27FC236}">
              <a16:creationId xmlns:a16="http://schemas.microsoft.com/office/drawing/2014/main" xmlns="" id="{00000000-0008-0000-2000-00001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 name="17 CuadroTexto">
          <a:extLst>
            <a:ext uri="{FF2B5EF4-FFF2-40B4-BE49-F238E27FC236}">
              <a16:creationId xmlns:a16="http://schemas.microsoft.com/office/drawing/2014/main" xmlns="" id="{00000000-0008-0000-2000-00001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 name="18 CuadroTexto">
          <a:extLst>
            <a:ext uri="{FF2B5EF4-FFF2-40B4-BE49-F238E27FC236}">
              <a16:creationId xmlns:a16="http://schemas.microsoft.com/office/drawing/2014/main" xmlns="" id="{00000000-0008-0000-2000-00001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 name="19 CuadroTexto">
          <a:extLst>
            <a:ext uri="{FF2B5EF4-FFF2-40B4-BE49-F238E27FC236}">
              <a16:creationId xmlns:a16="http://schemas.microsoft.com/office/drawing/2014/main" xmlns="" id="{00000000-0008-0000-2000-00001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 name="20 CuadroTexto">
          <a:extLst>
            <a:ext uri="{FF2B5EF4-FFF2-40B4-BE49-F238E27FC236}">
              <a16:creationId xmlns:a16="http://schemas.microsoft.com/office/drawing/2014/main" xmlns="" id="{00000000-0008-0000-2000-00001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 name="21 CuadroTexto">
          <a:extLst>
            <a:ext uri="{FF2B5EF4-FFF2-40B4-BE49-F238E27FC236}">
              <a16:creationId xmlns:a16="http://schemas.microsoft.com/office/drawing/2014/main" xmlns="" id="{00000000-0008-0000-2000-00001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 name="22 CuadroTexto">
          <a:extLst>
            <a:ext uri="{FF2B5EF4-FFF2-40B4-BE49-F238E27FC236}">
              <a16:creationId xmlns:a16="http://schemas.microsoft.com/office/drawing/2014/main" xmlns="" id="{00000000-0008-0000-2000-00001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 name="23 CuadroTexto">
          <a:extLst>
            <a:ext uri="{FF2B5EF4-FFF2-40B4-BE49-F238E27FC236}">
              <a16:creationId xmlns:a16="http://schemas.microsoft.com/office/drawing/2014/main" xmlns="" id="{00000000-0008-0000-2000-00001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 name="24 CuadroTexto">
          <a:extLst>
            <a:ext uri="{FF2B5EF4-FFF2-40B4-BE49-F238E27FC236}">
              <a16:creationId xmlns:a16="http://schemas.microsoft.com/office/drawing/2014/main" xmlns="" id="{00000000-0008-0000-2000-00001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 name="25 CuadroTexto">
          <a:extLst>
            <a:ext uri="{FF2B5EF4-FFF2-40B4-BE49-F238E27FC236}">
              <a16:creationId xmlns:a16="http://schemas.microsoft.com/office/drawing/2014/main" xmlns="" id="{00000000-0008-0000-2000-00001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7" name="26 CuadroTexto">
          <a:extLst>
            <a:ext uri="{FF2B5EF4-FFF2-40B4-BE49-F238E27FC236}">
              <a16:creationId xmlns:a16="http://schemas.microsoft.com/office/drawing/2014/main" xmlns="" id="{00000000-0008-0000-2000-00001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 name="27 CuadroTexto">
          <a:extLst>
            <a:ext uri="{FF2B5EF4-FFF2-40B4-BE49-F238E27FC236}">
              <a16:creationId xmlns:a16="http://schemas.microsoft.com/office/drawing/2014/main" xmlns="" id="{00000000-0008-0000-2000-00001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 name="28 CuadroTexto">
          <a:extLst>
            <a:ext uri="{FF2B5EF4-FFF2-40B4-BE49-F238E27FC236}">
              <a16:creationId xmlns:a16="http://schemas.microsoft.com/office/drawing/2014/main" xmlns="" id="{00000000-0008-0000-2000-00001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 name="29 CuadroTexto">
          <a:extLst>
            <a:ext uri="{FF2B5EF4-FFF2-40B4-BE49-F238E27FC236}">
              <a16:creationId xmlns:a16="http://schemas.microsoft.com/office/drawing/2014/main" xmlns="" id="{00000000-0008-0000-2000-00001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 name="30 CuadroTexto">
          <a:extLst>
            <a:ext uri="{FF2B5EF4-FFF2-40B4-BE49-F238E27FC236}">
              <a16:creationId xmlns:a16="http://schemas.microsoft.com/office/drawing/2014/main" xmlns="" id="{00000000-0008-0000-2000-00001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 name="31 CuadroTexto">
          <a:extLst>
            <a:ext uri="{FF2B5EF4-FFF2-40B4-BE49-F238E27FC236}">
              <a16:creationId xmlns:a16="http://schemas.microsoft.com/office/drawing/2014/main" xmlns="" id="{00000000-0008-0000-2000-00002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 name="32 CuadroTexto">
          <a:extLst>
            <a:ext uri="{FF2B5EF4-FFF2-40B4-BE49-F238E27FC236}">
              <a16:creationId xmlns:a16="http://schemas.microsoft.com/office/drawing/2014/main" xmlns="" id="{00000000-0008-0000-2000-00002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 name="33 CuadroTexto">
          <a:extLst>
            <a:ext uri="{FF2B5EF4-FFF2-40B4-BE49-F238E27FC236}">
              <a16:creationId xmlns:a16="http://schemas.microsoft.com/office/drawing/2014/main" xmlns="" id="{00000000-0008-0000-2000-00002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 name="34 CuadroTexto">
          <a:extLst>
            <a:ext uri="{FF2B5EF4-FFF2-40B4-BE49-F238E27FC236}">
              <a16:creationId xmlns:a16="http://schemas.microsoft.com/office/drawing/2014/main" xmlns="" id="{00000000-0008-0000-2000-00002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 name="35 CuadroTexto">
          <a:extLst>
            <a:ext uri="{FF2B5EF4-FFF2-40B4-BE49-F238E27FC236}">
              <a16:creationId xmlns:a16="http://schemas.microsoft.com/office/drawing/2014/main" xmlns="" id="{00000000-0008-0000-2000-00002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 name="36 CuadroTexto">
          <a:extLst>
            <a:ext uri="{FF2B5EF4-FFF2-40B4-BE49-F238E27FC236}">
              <a16:creationId xmlns:a16="http://schemas.microsoft.com/office/drawing/2014/main" xmlns="" id="{00000000-0008-0000-2000-00002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 name="37 CuadroTexto">
          <a:extLst>
            <a:ext uri="{FF2B5EF4-FFF2-40B4-BE49-F238E27FC236}">
              <a16:creationId xmlns:a16="http://schemas.microsoft.com/office/drawing/2014/main" xmlns="" id="{00000000-0008-0000-2000-00002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 name="38 CuadroTexto">
          <a:extLst>
            <a:ext uri="{FF2B5EF4-FFF2-40B4-BE49-F238E27FC236}">
              <a16:creationId xmlns:a16="http://schemas.microsoft.com/office/drawing/2014/main" xmlns="" id="{00000000-0008-0000-2000-00002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 name="39 CuadroTexto">
          <a:extLst>
            <a:ext uri="{FF2B5EF4-FFF2-40B4-BE49-F238E27FC236}">
              <a16:creationId xmlns:a16="http://schemas.microsoft.com/office/drawing/2014/main" xmlns="" id="{00000000-0008-0000-2000-00002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 name="40 CuadroTexto">
          <a:extLst>
            <a:ext uri="{FF2B5EF4-FFF2-40B4-BE49-F238E27FC236}">
              <a16:creationId xmlns:a16="http://schemas.microsoft.com/office/drawing/2014/main" xmlns="" id="{00000000-0008-0000-2000-00002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2" name="41 CuadroTexto">
          <a:extLst>
            <a:ext uri="{FF2B5EF4-FFF2-40B4-BE49-F238E27FC236}">
              <a16:creationId xmlns:a16="http://schemas.microsoft.com/office/drawing/2014/main" xmlns="" id="{00000000-0008-0000-2000-00002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 name="42 CuadroTexto">
          <a:extLst>
            <a:ext uri="{FF2B5EF4-FFF2-40B4-BE49-F238E27FC236}">
              <a16:creationId xmlns:a16="http://schemas.microsoft.com/office/drawing/2014/main" xmlns="" id="{00000000-0008-0000-2000-00002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 name="43 CuadroTexto">
          <a:extLst>
            <a:ext uri="{FF2B5EF4-FFF2-40B4-BE49-F238E27FC236}">
              <a16:creationId xmlns:a16="http://schemas.microsoft.com/office/drawing/2014/main" xmlns="" id="{00000000-0008-0000-2000-00002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 name="44 CuadroTexto">
          <a:extLst>
            <a:ext uri="{FF2B5EF4-FFF2-40B4-BE49-F238E27FC236}">
              <a16:creationId xmlns:a16="http://schemas.microsoft.com/office/drawing/2014/main" xmlns="" id="{00000000-0008-0000-2000-00002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 name="45 CuadroTexto">
          <a:extLst>
            <a:ext uri="{FF2B5EF4-FFF2-40B4-BE49-F238E27FC236}">
              <a16:creationId xmlns:a16="http://schemas.microsoft.com/office/drawing/2014/main" xmlns="" id="{00000000-0008-0000-2000-00002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 name="46 CuadroTexto">
          <a:extLst>
            <a:ext uri="{FF2B5EF4-FFF2-40B4-BE49-F238E27FC236}">
              <a16:creationId xmlns:a16="http://schemas.microsoft.com/office/drawing/2014/main" xmlns="" id="{00000000-0008-0000-2000-00002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 name="47 CuadroTexto">
          <a:extLst>
            <a:ext uri="{FF2B5EF4-FFF2-40B4-BE49-F238E27FC236}">
              <a16:creationId xmlns:a16="http://schemas.microsoft.com/office/drawing/2014/main" xmlns="" id="{00000000-0008-0000-2000-00003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 name="48 CuadroTexto">
          <a:extLst>
            <a:ext uri="{FF2B5EF4-FFF2-40B4-BE49-F238E27FC236}">
              <a16:creationId xmlns:a16="http://schemas.microsoft.com/office/drawing/2014/main" xmlns="" id="{00000000-0008-0000-2000-00003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 name="49 CuadroTexto">
          <a:extLst>
            <a:ext uri="{FF2B5EF4-FFF2-40B4-BE49-F238E27FC236}">
              <a16:creationId xmlns:a16="http://schemas.microsoft.com/office/drawing/2014/main" xmlns="" id="{00000000-0008-0000-2000-00003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 name="50 CuadroTexto">
          <a:extLst>
            <a:ext uri="{FF2B5EF4-FFF2-40B4-BE49-F238E27FC236}">
              <a16:creationId xmlns:a16="http://schemas.microsoft.com/office/drawing/2014/main" xmlns="" id="{00000000-0008-0000-2000-00003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 name="51 CuadroTexto">
          <a:extLst>
            <a:ext uri="{FF2B5EF4-FFF2-40B4-BE49-F238E27FC236}">
              <a16:creationId xmlns:a16="http://schemas.microsoft.com/office/drawing/2014/main" xmlns="" id="{00000000-0008-0000-2000-00003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 name="52 CuadroTexto">
          <a:extLst>
            <a:ext uri="{FF2B5EF4-FFF2-40B4-BE49-F238E27FC236}">
              <a16:creationId xmlns:a16="http://schemas.microsoft.com/office/drawing/2014/main" xmlns="" id="{00000000-0008-0000-2000-00003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 name="53 CuadroTexto">
          <a:extLst>
            <a:ext uri="{FF2B5EF4-FFF2-40B4-BE49-F238E27FC236}">
              <a16:creationId xmlns:a16="http://schemas.microsoft.com/office/drawing/2014/main" xmlns="" id="{00000000-0008-0000-2000-00003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 name="54 CuadroTexto">
          <a:extLst>
            <a:ext uri="{FF2B5EF4-FFF2-40B4-BE49-F238E27FC236}">
              <a16:creationId xmlns:a16="http://schemas.microsoft.com/office/drawing/2014/main" xmlns="" id="{00000000-0008-0000-2000-00003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 name="55 CuadroTexto">
          <a:extLst>
            <a:ext uri="{FF2B5EF4-FFF2-40B4-BE49-F238E27FC236}">
              <a16:creationId xmlns:a16="http://schemas.microsoft.com/office/drawing/2014/main" xmlns="" id="{00000000-0008-0000-2000-00003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 name="56 CuadroTexto">
          <a:extLst>
            <a:ext uri="{FF2B5EF4-FFF2-40B4-BE49-F238E27FC236}">
              <a16:creationId xmlns:a16="http://schemas.microsoft.com/office/drawing/2014/main" xmlns="" id="{00000000-0008-0000-2000-00003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 name="57 CuadroTexto">
          <a:extLst>
            <a:ext uri="{FF2B5EF4-FFF2-40B4-BE49-F238E27FC236}">
              <a16:creationId xmlns:a16="http://schemas.microsoft.com/office/drawing/2014/main" xmlns="" id="{00000000-0008-0000-2000-00003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 name="58 CuadroTexto">
          <a:extLst>
            <a:ext uri="{FF2B5EF4-FFF2-40B4-BE49-F238E27FC236}">
              <a16:creationId xmlns:a16="http://schemas.microsoft.com/office/drawing/2014/main" xmlns="" id="{00000000-0008-0000-2000-00003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 name="59 CuadroTexto">
          <a:extLst>
            <a:ext uri="{FF2B5EF4-FFF2-40B4-BE49-F238E27FC236}">
              <a16:creationId xmlns:a16="http://schemas.microsoft.com/office/drawing/2014/main" xmlns="" id="{00000000-0008-0000-2000-00003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 name="60 CuadroTexto">
          <a:extLst>
            <a:ext uri="{FF2B5EF4-FFF2-40B4-BE49-F238E27FC236}">
              <a16:creationId xmlns:a16="http://schemas.microsoft.com/office/drawing/2014/main" xmlns="" id="{00000000-0008-0000-2000-00003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 name="61 CuadroTexto">
          <a:extLst>
            <a:ext uri="{FF2B5EF4-FFF2-40B4-BE49-F238E27FC236}">
              <a16:creationId xmlns:a16="http://schemas.microsoft.com/office/drawing/2014/main" xmlns="" id="{00000000-0008-0000-2000-00003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 name="62 CuadroTexto">
          <a:extLst>
            <a:ext uri="{FF2B5EF4-FFF2-40B4-BE49-F238E27FC236}">
              <a16:creationId xmlns:a16="http://schemas.microsoft.com/office/drawing/2014/main" xmlns="" id="{00000000-0008-0000-2000-00003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 name="63 CuadroTexto">
          <a:extLst>
            <a:ext uri="{FF2B5EF4-FFF2-40B4-BE49-F238E27FC236}">
              <a16:creationId xmlns:a16="http://schemas.microsoft.com/office/drawing/2014/main" xmlns="" id="{00000000-0008-0000-2000-00004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 name="64 CuadroTexto">
          <a:extLst>
            <a:ext uri="{FF2B5EF4-FFF2-40B4-BE49-F238E27FC236}">
              <a16:creationId xmlns:a16="http://schemas.microsoft.com/office/drawing/2014/main" xmlns="" id="{00000000-0008-0000-2000-00004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 name="65 CuadroTexto">
          <a:extLst>
            <a:ext uri="{FF2B5EF4-FFF2-40B4-BE49-F238E27FC236}">
              <a16:creationId xmlns:a16="http://schemas.microsoft.com/office/drawing/2014/main" xmlns="" id="{00000000-0008-0000-2000-00004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 name="66 CuadroTexto">
          <a:extLst>
            <a:ext uri="{FF2B5EF4-FFF2-40B4-BE49-F238E27FC236}">
              <a16:creationId xmlns:a16="http://schemas.microsoft.com/office/drawing/2014/main" xmlns="" id="{00000000-0008-0000-2000-00004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 name="67 CuadroTexto">
          <a:extLst>
            <a:ext uri="{FF2B5EF4-FFF2-40B4-BE49-F238E27FC236}">
              <a16:creationId xmlns:a16="http://schemas.microsoft.com/office/drawing/2014/main" xmlns="" id="{00000000-0008-0000-2000-00004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 name="68 CuadroTexto">
          <a:extLst>
            <a:ext uri="{FF2B5EF4-FFF2-40B4-BE49-F238E27FC236}">
              <a16:creationId xmlns:a16="http://schemas.microsoft.com/office/drawing/2014/main" xmlns="" id="{00000000-0008-0000-2000-00004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 name="69 CuadroTexto">
          <a:extLst>
            <a:ext uri="{FF2B5EF4-FFF2-40B4-BE49-F238E27FC236}">
              <a16:creationId xmlns:a16="http://schemas.microsoft.com/office/drawing/2014/main" xmlns="" id="{00000000-0008-0000-2000-00004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 name="70 CuadroTexto">
          <a:extLst>
            <a:ext uri="{FF2B5EF4-FFF2-40B4-BE49-F238E27FC236}">
              <a16:creationId xmlns:a16="http://schemas.microsoft.com/office/drawing/2014/main" xmlns="" id="{00000000-0008-0000-2000-00004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 name="71 CuadroTexto">
          <a:extLst>
            <a:ext uri="{FF2B5EF4-FFF2-40B4-BE49-F238E27FC236}">
              <a16:creationId xmlns:a16="http://schemas.microsoft.com/office/drawing/2014/main" xmlns="" id="{00000000-0008-0000-2000-00004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 name="72 CuadroTexto">
          <a:extLst>
            <a:ext uri="{FF2B5EF4-FFF2-40B4-BE49-F238E27FC236}">
              <a16:creationId xmlns:a16="http://schemas.microsoft.com/office/drawing/2014/main" xmlns="" id="{00000000-0008-0000-2000-00004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 name="73 CuadroTexto">
          <a:extLst>
            <a:ext uri="{FF2B5EF4-FFF2-40B4-BE49-F238E27FC236}">
              <a16:creationId xmlns:a16="http://schemas.microsoft.com/office/drawing/2014/main" xmlns="" id="{00000000-0008-0000-2000-00004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 name="74 CuadroTexto">
          <a:extLst>
            <a:ext uri="{FF2B5EF4-FFF2-40B4-BE49-F238E27FC236}">
              <a16:creationId xmlns:a16="http://schemas.microsoft.com/office/drawing/2014/main" xmlns="" id="{00000000-0008-0000-2000-00004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 name="75 CuadroTexto">
          <a:extLst>
            <a:ext uri="{FF2B5EF4-FFF2-40B4-BE49-F238E27FC236}">
              <a16:creationId xmlns:a16="http://schemas.microsoft.com/office/drawing/2014/main" xmlns="" id="{00000000-0008-0000-2000-00004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7" name="76 CuadroTexto">
          <a:extLst>
            <a:ext uri="{FF2B5EF4-FFF2-40B4-BE49-F238E27FC236}">
              <a16:creationId xmlns:a16="http://schemas.microsoft.com/office/drawing/2014/main" xmlns="" id="{00000000-0008-0000-2000-00004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 name="77 CuadroTexto">
          <a:extLst>
            <a:ext uri="{FF2B5EF4-FFF2-40B4-BE49-F238E27FC236}">
              <a16:creationId xmlns:a16="http://schemas.microsoft.com/office/drawing/2014/main" xmlns="" id="{00000000-0008-0000-2000-00004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 name="78 CuadroTexto">
          <a:extLst>
            <a:ext uri="{FF2B5EF4-FFF2-40B4-BE49-F238E27FC236}">
              <a16:creationId xmlns:a16="http://schemas.microsoft.com/office/drawing/2014/main" xmlns="" id="{00000000-0008-0000-2000-00004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 name="79 CuadroTexto">
          <a:extLst>
            <a:ext uri="{FF2B5EF4-FFF2-40B4-BE49-F238E27FC236}">
              <a16:creationId xmlns:a16="http://schemas.microsoft.com/office/drawing/2014/main" xmlns="" id="{00000000-0008-0000-2000-00005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 name="80 CuadroTexto">
          <a:extLst>
            <a:ext uri="{FF2B5EF4-FFF2-40B4-BE49-F238E27FC236}">
              <a16:creationId xmlns:a16="http://schemas.microsoft.com/office/drawing/2014/main" xmlns="" id="{00000000-0008-0000-2000-00005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 name="81 CuadroTexto">
          <a:extLst>
            <a:ext uri="{FF2B5EF4-FFF2-40B4-BE49-F238E27FC236}">
              <a16:creationId xmlns:a16="http://schemas.microsoft.com/office/drawing/2014/main" xmlns="" id="{00000000-0008-0000-2000-00005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 name="82 CuadroTexto">
          <a:extLst>
            <a:ext uri="{FF2B5EF4-FFF2-40B4-BE49-F238E27FC236}">
              <a16:creationId xmlns:a16="http://schemas.microsoft.com/office/drawing/2014/main" xmlns="" id="{00000000-0008-0000-2000-00005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 name="83 CuadroTexto">
          <a:extLst>
            <a:ext uri="{FF2B5EF4-FFF2-40B4-BE49-F238E27FC236}">
              <a16:creationId xmlns:a16="http://schemas.microsoft.com/office/drawing/2014/main" xmlns="" id="{00000000-0008-0000-2000-00005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 name="84 CuadroTexto">
          <a:extLst>
            <a:ext uri="{FF2B5EF4-FFF2-40B4-BE49-F238E27FC236}">
              <a16:creationId xmlns:a16="http://schemas.microsoft.com/office/drawing/2014/main" xmlns="" id="{00000000-0008-0000-2000-00005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 name="85 CuadroTexto">
          <a:extLst>
            <a:ext uri="{FF2B5EF4-FFF2-40B4-BE49-F238E27FC236}">
              <a16:creationId xmlns:a16="http://schemas.microsoft.com/office/drawing/2014/main" xmlns="" id="{00000000-0008-0000-2000-00005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 name="86 CuadroTexto">
          <a:extLst>
            <a:ext uri="{FF2B5EF4-FFF2-40B4-BE49-F238E27FC236}">
              <a16:creationId xmlns:a16="http://schemas.microsoft.com/office/drawing/2014/main" xmlns="" id="{00000000-0008-0000-2000-00005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 name="87 CuadroTexto">
          <a:extLst>
            <a:ext uri="{FF2B5EF4-FFF2-40B4-BE49-F238E27FC236}">
              <a16:creationId xmlns:a16="http://schemas.microsoft.com/office/drawing/2014/main" xmlns="" id="{00000000-0008-0000-2000-00005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 name="88 CuadroTexto">
          <a:extLst>
            <a:ext uri="{FF2B5EF4-FFF2-40B4-BE49-F238E27FC236}">
              <a16:creationId xmlns:a16="http://schemas.microsoft.com/office/drawing/2014/main" xmlns="" id="{00000000-0008-0000-2000-00005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 name="89 CuadroTexto">
          <a:extLst>
            <a:ext uri="{FF2B5EF4-FFF2-40B4-BE49-F238E27FC236}">
              <a16:creationId xmlns:a16="http://schemas.microsoft.com/office/drawing/2014/main" xmlns="" id="{00000000-0008-0000-2000-00005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1" name="90 CuadroTexto">
          <a:extLst>
            <a:ext uri="{FF2B5EF4-FFF2-40B4-BE49-F238E27FC236}">
              <a16:creationId xmlns:a16="http://schemas.microsoft.com/office/drawing/2014/main" xmlns="" id="{00000000-0008-0000-2000-00005B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2" name="91 CuadroTexto">
          <a:extLst>
            <a:ext uri="{FF2B5EF4-FFF2-40B4-BE49-F238E27FC236}">
              <a16:creationId xmlns:a16="http://schemas.microsoft.com/office/drawing/2014/main" xmlns="" id="{00000000-0008-0000-2000-00005C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3" name="92 CuadroTexto">
          <a:extLst>
            <a:ext uri="{FF2B5EF4-FFF2-40B4-BE49-F238E27FC236}">
              <a16:creationId xmlns:a16="http://schemas.microsoft.com/office/drawing/2014/main" xmlns="" id="{00000000-0008-0000-2000-00005D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4" name="93 CuadroTexto">
          <a:extLst>
            <a:ext uri="{FF2B5EF4-FFF2-40B4-BE49-F238E27FC236}">
              <a16:creationId xmlns:a16="http://schemas.microsoft.com/office/drawing/2014/main" xmlns="" id="{00000000-0008-0000-2000-00005E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5" name="94 CuadroTexto">
          <a:extLst>
            <a:ext uri="{FF2B5EF4-FFF2-40B4-BE49-F238E27FC236}">
              <a16:creationId xmlns:a16="http://schemas.microsoft.com/office/drawing/2014/main" xmlns="" id="{00000000-0008-0000-2000-00005F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6" name="95 CuadroTexto">
          <a:extLst>
            <a:ext uri="{FF2B5EF4-FFF2-40B4-BE49-F238E27FC236}">
              <a16:creationId xmlns:a16="http://schemas.microsoft.com/office/drawing/2014/main" xmlns="" id="{00000000-0008-0000-2000-000060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7" name="96 CuadroTexto">
          <a:extLst>
            <a:ext uri="{FF2B5EF4-FFF2-40B4-BE49-F238E27FC236}">
              <a16:creationId xmlns:a16="http://schemas.microsoft.com/office/drawing/2014/main" xmlns="" id="{00000000-0008-0000-2000-000061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 name="97 CuadroTexto">
          <a:extLst>
            <a:ext uri="{FF2B5EF4-FFF2-40B4-BE49-F238E27FC236}">
              <a16:creationId xmlns:a16="http://schemas.microsoft.com/office/drawing/2014/main" xmlns="" id="{00000000-0008-0000-2000-000062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 name="98 CuadroTexto">
          <a:extLst>
            <a:ext uri="{FF2B5EF4-FFF2-40B4-BE49-F238E27FC236}">
              <a16:creationId xmlns:a16="http://schemas.microsoft.com/office/drawing/2014/main" xmlns="" id="{00000000-0008-0000-2000-000063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0" name="99 CuadroTexto">
          <a:extLst>
            <a:ext uri="{FF2B5EF4-FFF2-40B4-BE49-F238E27FC236}">
              <a16:creationId xmlns:a16="http://schemas.microsoft.com/office/drawing/2014/main" xmlns="" id="{00000000-0008-0000-2000-000064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1" name="100 CuadroTexto">
          <a:extLst>
            <a:ext uri="{FF2B5EF4-FFF2-40B4-BE49-F238E27FC236}">
              <a16:creationId xmlns:a16="http://schemas.microsoft.com/office/drawing/2014/main" xmlns="" id="{00000000-0008-0000-2000-000065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02" name="101 CuadroTexto">
          <a:extLst>
            <a:ext uri="{FF2B5EF4-FFF2-40B4-BE49-F238E27FC236}">
              <a16:creationId xmlns:a16="http://schemas.microsoft.com/office/drawing/2014/main" xmlns="" id="{00000000-0008-0000-2000-0000660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03" name="102 CuadroTexto">
          <a:extLst>
            <a:ext uri="{FF2B5EF4-FFF2-40B4-BE49-F238E27FC236}">
              <a16:creationId xmlns:a16="http://schemas.microsoft.com/office/drawing/2014/main" xmlns="" id="{00000000-0008-0000-2000-00006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 name="103 CuadroTexto">
          <a:extLst>
            <a:ext uri="{FF2B5EF4-FFF2-40B4-BE49-F238E27FC236}">
              <a16:creationId xmlns:a16="http://schemas.microsoft.com/office/drawing/2014/main" xmlns="" id="{00000000-0008-0000-2000-00006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 name="104 CuadroTexto">
          <a:extLst>
            <a:ext uri="{FF2B5EF4-FFF2-40B4-BE49-F238E27FC236}">
              <a16:creationId xmlns:a16="http://schemas.microsoft.com/office/drawing/2014/main" xmlns="" id="{00000000-0008-0000-2000-00006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 name="105 CuadroTexto">
          <a:extLst>
            <a:ext uri="{FF2B5EF4-FFF2-40B4-BE49-F238E27FC236}">
              <a16:creationId xmlns:a16="http://schemas.microsoft.com/office/drawing/2014/main" xmlns="" id="{00000000-0008-0000-2000-00006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 name="106 CuadroTexto">
          <a:extLst>
            <a:ext uri="{FF2B5EF4-FFF2-40B4-BE49-F238E27FC236}">
              <a16:creationId xmlns:a16="http://schemas.microsoft.com/office/drawing/2014/main" xmlns="" id="{00000000-0008-0000-2000-00006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 name="107 CuadroTexto">
          <a:extLst>
            <a:ext uri="{FF2B5EF4-FFF2-40B4-BE49-F238E27FC236}">
              <a16:creationId xmlns:a16="http://schemas.microsoft.com/office/drawing/2014/main" xmlns="" id="{00000000-0008-0000-2000-00006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 name="108 CuadroTexto">
          <a:extLst>
            <a:ext uri="{FF2B5EF4-FFF2-40B4-BE49-F238E27FC236}">
              <a16:creationId xmlns:a16="http://schemas.microsoft.com/office/drawing/2014/main" xmlns="" id="{00000000-0008-0000-2000-00006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 name="109 CuadroTexto">
          <a:extLst>
            <a:ext uri="{FF2B5EF4-FFF2-40B4-BE49-F238E27FC236}">
              <a16:creationId xmlns:a16="http://schemas.microsoft.com/office/drawing/2014/main" xmlns="" id="{00000000-0008-0000-2000-00006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 name="110 CuadroTexto">
          <a:extLst>
            <a:ext uri="{FF2B5EF4-FFF2-40B4-BE49-F238E27FC236}">
              <a16:creationId xmlns:a16="http://schemas.microsoft.com/office/drawing/2014/main" xmlns="" id="{00000000-0008-0000-2000-00006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 name="111 CuadroTexto">
          <a:extLst>
            <a:ext uri="{FF2B5EF4-FFF2-40B4-BE49-F238E27FC236}">
              <a16:creationId xmlns:a16="http://schemas.microsoft.com/office/drawing/2014/main" xmlns="" id="{00000000-0008-0000-2000-00007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3" name="112 CuadroTexto">
          <a:extLst>
            <a:ext uri="{FF2B5EF4-FFF2-40B4-BE49-F238E27FC236}">
              <a16:creationId xmlns:a16="http://schemas.microsoft.com/office/drawing/2014/main" xmlns="" id="{00000000-0008-0000-2000-00007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 name="113 CuadroTexto">
          <a:extLst>
            <a:ext uri="{FF2B5EF4-FFF2-40B4-BE49-F238E27FC236}">
              <a16:creationId xmlns:a16="http://schemas.microsoft.com/office/drawing/2014/main" xmlns="" id="{00000000-0008-0000-2000-00007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 name="114 CuadroTexto">
          <a:extLst>
            <a:ext uri="{FF2B5EF4-FFF2-40B4-BE49-F238E27FC236}">
              <a16:creationId xmlns:a16="http://schemas.microsoft.com/office/drawing/2014/main" xmlns="" id="{00000000-0008-0000-2000-00007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 name="115 CuadroTexto">
          <a:extLst>
            <a:ext uri="{FF2B5EF4-FFF2-40B4-BE49-F238E27FC236}">
              <a16:creationId xmlns:a16="http://schemas.microsoft.com/office/drawing/2014/main" xmlns="" id="{00000000-0008-0000-2000-00007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 name="116 CuadroTexto">
          <a:extLst>
            <a:ext uri="{FF2B5EF4-FFF2-40B4-BE49-F238E27FC236}">
              <a16:creationId xmlns:a16="http://schemas.microsoft.com/office/drawing/2014/main" xmlns="" id="{00000000-0008-0000-2000-00007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 name="117 CuadroTexto">
          <a:extLst>
            <a:ext uri="{FF2B5EF4-FFF2-40B4-BE49-F238E27FC236}">
              <a16:creationId xmlns:a16="http://schemas.microsoft.com/office/drawing/2014/main" xmlns="" id="{00000000-0008-0000-2000-00007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 name="118 CuadroTexto">
          <a:extLst>
            <a:ext uri="{FF2B5EF4-FFF2-40B4-BE49-F238E27FC236}">
              <a16:creationId xmlns:a16="http://schemas.microsoft.com/office/drawing/2014/main" xmlns="" id="{00000000-0008-0000-2000-00007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 name="119 CuadroTexto">
          <a:extLst>
            <a:ext uri="{FF2B5EF4-FFF2-40B4-BE49-F238E27FC236}">
              <a16:creationId xmlns:a16="http://schemas.microsoft.com/office/drawing/2014/main" xmlns="" id="{00000000-0008-0000-2000-00007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 name="120 CuadroTexto">
          <a:extLst>
            <a:ext uri="{FF2B5EF4-FFF2-40B4-BE49-F238E27FC236}">
              <a16:creationId xmlns:a16="http://schemas.microsoft.com/office/drawing/2014/main" xmlns="" id="{00000000-0008-0000-2000-00007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 name="121 CuadroTexto">
          <a:extLst>
            <a:ext uri="{FF2B5EF4-FFF2-40B4-BE49-F238E27FC236}">
              <a16:creationId xmlns:a16="http://schemas.microsoft.com/office/drawing/2014/main" xmlns="" id="{00000000-0008-0000-2000-00007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 name="122 CuadroTexto">
          <a:extLst>
            <a:ext uri="{FF2B5EF4-FFF2-40B4-BE49-F238E27FC236}">
              <a16:creationId xmlns:a16="http://schemas.microsoft.com/office/drawing/2014/main" xmlns="" id="{00000000-0008-0000-2000-00007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 name="123 CuadroTexto">
          <a:extLst>
            <a:ext uri="{FF2B5EF4-FFF2-40B4-BE49-F238E27FC236}">
              <a16:creationId xmlns:a16="http://schemas.microsoft.com/office/drawing/2014/main" xmlns="" id="{00000000-0008-0000-2000-00007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 name="124 CuadroTexto">
          <a:extLst>
            <a:ext uri="{FF2B5EF4-FFF2-40B4-BE49-F238E27FC236}">
              <a16:creationId xmlns:a16="http://schemas.microsoft.com/office/drawing/2014/main" xmlns="" id="{00000000-0008-0000-2000-00007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 name="125 CuadroTexto">
          <a:extLst>
            <a:ext uri="{FF2B5EF4-FFF2-40B4-BE49-F238E27FC236}">
              <a16:creationId xmlns:a16="http://schemas.microsoft.com/office/drawing/2014/main" xmlns="" id="{00000000-0008-0000-2000-00007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 name="126 CuadroTexto">
          <a:extLst>
            <a:ext uri="{FF2B5EF4-FFF2-40B4-BE49-F238E27FC236}">
              <a16:creationId xmlns:a16="http://schemas.microsoft.com/office/drawing/2014/main" xmlns="" id="{00000000-0008-0000-2000-00007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 name="127 CuadroTexto">
          <a:extLst>
            <a:ext uri="{FF2B5EF4-FFF2-40B4-BE49-F238E27FC236}">
              <a16:creationId xmlns:a16="http://schemas.microsoft.com/office/drawing/2014/main" xmlns="" id="{00000000-0008-0000-2000-00008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 name="128 CuadroTexto">
          <a:extLst>
            <a:ext uri="{FF2B5EF4-FFF2-40B4-BE49-F238E27FC236}">
              <a16:creationId xmlns:a16="http://schemas.microsoft.com/office/drawing/2014/main" xmlns="" id="{00000000-0008-0000-2000-00008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0" name="129 CuadroTexto">
          <a:extLst>
            <a:ext uri="{FF2B5EF4-FFF2-40B4-BE49-F238E27FC236}">
              <a16:creationId xmlns:a16="http://schemas.microsoft.com/office/drawing/2014/main" xmlns="" id="{00000000-0008-0000-2000-00008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 name="130 CuadroTexto">
          <a:extLst>
            <a:ext uri="{FF2B5EF4-FFF2-40B4-BE49-F238E27FC236}">
              <a16:creationId xmlns:a16="http://schemas.microsoft.com/office/drawing/2014/main" xmlns="" id="{00000000-0008-0000-2000-00008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 name="131 CuadroTexto">
          <a:extLst>
            <a:ext uri="{FF2B5EF4-FFF2-40B4-BE49-F238E27FC236}">
              <a16:creationId xmlns:a16="http://schemas.microsoft.com/office/drawing/2014/main" xmlns="" id="{00000000-0008-0000-2000-00008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 name="132 CuadroTexto">
          <a:extLst>
            <a:ext uri="{FF2B5EF4-FFF2-40B4-BE49-F238E27FC236}">
              <a16:creationId xmlns:a16="http://schemas.microsoft.com/office/drawing/2014/main" xmlns="" id="{00000000-0008-0000-2000-00008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4" name="133 CuadroTexto">
          <a:extLst>
            <a:ext uri="{FF2B5EF4-FFF2-40B4-BE49-F238E27FC236}">
              <a16:creationId xmlns:a16="http://schemas.microsoft.com/office/drawing/2014/main" xmlns="" id="{00000000-0008-0000-2000-00008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 name="134 CuadroTexto">
          <a:extLst>
            <a:ext uri="{FF2B5EF4-FFF2-40B4-BE49-F238E27FC236}">
              <a16:creationId xmlns:a16="http://schemas.microsoft.com/office/drawing/2014/main" xmlns="" id="{00000000-0008-0000-2000-00008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 name="135 CuadroTexto">
          <a:extLst>
            <a:ext uri="{FF2B5EF4-FFF2-40B4-BE49-F238E27FC236}">
              <a16:creationId xmlns:a16="http://schemas.microsoft.com/office/drawing/2014/main" xmlns="" id="{00000000-0008-0000-2000-00008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 name="136 CuadroTexto">
          <a:extLst>
            <a:ext uri="{FF2B5EF4-FFF2-40B4-BE49-F238E27FC236}">
              <a16:creationId xmlns:a16="http://schemas.microsoft.com/office/drawing/2014/main" xmlns="" id="{00000000-0008-0000-2000-00008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 name="137 CuadroTexto">
          <a:extLst>
            <a:ext uri="{FF2B5EF4-FFF2-40B4-BE49-F238E27FC236}">
              <a16:creationId xmlns:a16="http://schemas.microsoft.com/office/drawing/2014/main" xmlns="" id="{00000000-0008-0000-2000-00008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 name="138 CuadroTexto">
          <a:extLst>
            <a:ext uri="{FF2B5EF4-FFF2-40B4-BE49-F238E27FC236}">
              <a16:creationId xmlns:a16="http://schemas.microsoft.com/office/drawing/2014/main" xmlns="" id="{00000000-0008-0000-2000-00008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 name="139 CuadroTexto">
          <a:extLst>
            <a:ext uri="{FF2B5EF4-FFF2-40B4-BE49-F238E27FC236}">
              <a16:creationId xmlns:a16="http://schemas.microsoft.com/office/drawing/2014/main" xmlns="" id="{00000000-0008-0000-2000-00008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 name="140 CuadroTexto">
          <a:extLst>
            <a:ext uri="{FF2B5EF4-FFF2-40B4-BE49-F238E27FC236}">
              <a16:creationId xmlns:a16="http://schemas.microsoft.com/office/drawing/2014/main" xmlns="" id="{00000000-0008-0000-2000-00008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 name="141 CuadroTexto">
          <a:extLst>
            <a:ext uri="{FF2B5EF4-FFF2-40B4-BE49-F238E27FC236}">
              <a16:creationId xmlns:a16="http://schemas.microsoft.com/office/drawing/2014/main" xmlns="" id="{00000000-0008-0000-2000-00008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 name="142 CuadroTexto">
          <a:extLst>
            <a:ext uri="{FF2B5EF4-FFF2-40B4-BE49-F238E27FC236}">
              <a16:creationId xmlns:a16="http://schemas.microsoft.com/office/drawing/2014/main" xmlns="" id="{00000000-0008-0000-2000-00008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 name="143 CuadroTexto">
          <a:extLst>
            <a:ext uri="{FF2B5EF4-FFF2-40B4-BE49-F238E27FC236}">
              <a16:creationId xmlns:a16="http://schemas.microsoft.com/office/drawing/2014/main" xmlns="" id="{00000000-0008-0000-2000-00009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 name="144 CuadroTexto">
          <a:extLst>
            <a:ext uri="{FF2B5EF4-FFF2-40B4-BE49-F238E27FC236}">
              <a16:creationId xmlns:a16="http://schemas.microsoft.com/office/drawing/2014/main" xmlns="" id="{00000000-0008-0000-2000-00009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 name="145 CuadroTexto">
          <a:extLst>
            <a:ext uri="{FF2B5EF4-FFF2-40B4-BE49-F238E27FC236}">
              <a16:creationId xmlns:a16="http://schemas.microsoft.com/office/drawing/2014/main" xmlns="" id="{00000000-0008-0000-2000-00009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 name="146 CuadroTexto">
          <a:extLst>
            <a:ext uri="{FF2B5EF4-FFF2-40B4-BE49-F238E27FC236}">
              <a16:creationId xmlns:a16="http://schemas.microsoft.com/office/drawing/2014/main" xmlns="" id="{00000000-0008-0000-2000-00009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 name="147 CuadroTexto">
          <a:extLst>
            <a:ext uri="{FF2B5EF4-FFF2-40B4-BE49-F238E27FC236}">
              <a16:creationId xmlns:a16="http://schemas.microsoft.com/office/drawing/2014/main" xmlns="" id="{00000000-0008-0000-2000-00009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9" name="148 CuadroTexto">
          <a:extLst>
            <a:ext uri="{FF2B5EF4-FFF2-40B4-BE49-F238E27FC236}">
              <a16:creationId xmlns:a16="http://schemas.microsoft.com/office/drawing/2014/main" xmlns="" id="{00000000-0008-0000-2000-00009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 name="149 CuadroTexto">
          <a:extLst>
            <a:ext uri="{FF2B5EF4-FFF2-40B4-BE49-F238E27FC236}">
              <a16:creationId xmlns:a16="http://schemas.microsoft.com/office/drawing/2014/main" xmlns="" id="{00000000-0008-0000-2000-00009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 name="150 CuadroTexto">
          <a:extLst>
            <a:ext uri="{FF2B5EF4-FFF2-40B4-BE49-F238E27FC236}">
              <a16:creationId xmlns:a16="http://schemas.microsoft.com/office/drawing/2014/main" xmlns="" id="{00000000-0008-0000-2000-00009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 name="151 CuadroTexto">
          <a:extLst>
            <a:ext uri="{FF2B5EF4-FFF2-40B4-BE49-F238E27FC236}">
              <a16:creationId xmlns:a16="http://schemas.microsoft.com/office/drawing/2014/main" xmlns="" id="{00000000-0008-0000-2000-00009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 name="152 CuadroTexto">
          <a:extLst>
            <a:ext uri="{FF2B5EF4-FFF2-40B4-BE49-F238E27FC236}">
              <a16:creationId xmlns:a16="http://schemas.microsoft.com/office/drawing/2014/main" xmlns="" id="{00000000-0008-0000-2000-00009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 name="153 CuadroTexto">
          <a:extLst>
            <a:ext uri="{FF2B5EF4-FFF2-40B4-BE49-F238E27FC236}">
              <a16:creationId xmlns:a16="http://schemas.microsoft.com/office/drawing/2014/main" xmlns="" id="{00000000-0008-0000-2000-00009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 name="154 CuadroTexto">
          <a:extLst>
            <a:ext uri="{FF2B5EF4-FFF2-40B4-BE49-F238E27FC236}">
              <a16:creationId xmlns:a16="http://schemas.microsoft.com/office/drawing/2014/main" xmlns="" id="{00000000-0008-0000-2000-00009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 name="155 CuadroTexto">
          <a:extLst>
            <a:ext uri="{FF2B5EF4-FFF2-40B4-BE49-F238E27FC236}">
              <a16:creationId xmlns:a16="http://schemas.microsoft.com/office/drawing/2014/main" xmlns="" id="{00000000-0008-0000-2000-00009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 name="156 CuadroTexto">
          <a:extLst>
            <a:ext uri="{FF2B5EF4-FFF2-40B4-BE49-F238E27FC236}">
              <a16:creationId xmlns:a16="http://schemas.microsoft.com/office/drawing/2014/main" xmlns="" id="{00000000-0008-0000-2000-00009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 name="157 CuadroTexto">
          <a:extLst>
            <a:ext uri="{FF2B5EF4-FFF2-40B4-BE49-F238E27FC236}">
              <a16:creationId xmlns:a16="http://schemas.microsoft.com/office/drawing/2014/main" xmlns="" id="{00000000-0008-0000-2000-00009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 name="158 CuadroTexto">
          <a:extLst>
            <a:ext uri="{FF2B5EF4-FFF2-40B4-BE49-F238E27FC236}">
              <a16:creationId xmlns:a16="http://schemas.microsoft.com/office/drawing/2014/main" xmlns="" id="{00000000-0008-0000-2000-00009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 name="159 CuadroTexto">
          <a:extLst>
            <a:ext uri="{FF2B5EF4-FFF2-40B4-BE49-F238E27FC236}">
              <a16:creationId xmlns:a16="http://schemas.microsoft.com/office/drawing/2014/main" xmlns="" id="{00000000-0008-0000-2000-0000A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 name="160 CuadroTexto">
          <a:extLst>
            <a:ext uri="{FF2B5EF4-FFF2-40B4-BE49-F238E27FC236}">
              <a16:creationId xmlns:a16="http://schemas.microsoft.com/office/drawing/2014/main" xmlns="" id="{00000000-0008-0000-2000-0000A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 name="161 CuadroTexto">
          <a:extLst>
            <a:ext uri="{FF2B5EF4-FFF2-40B4-BE49-F238E27FC236}">
              <a16:creationId xmlns:a16="http://schemas.microsoft.com/office/drawing/2014/main" xmlns="" id="{00000000-0008-0000-2000-0000A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 name="162 CuadroTexto">
          <a:extLst>
            <a:ext uri="{FF2B5EF4-FFF2-40B4-BE49-F238E27FC236}">
              <a16:creationId xmlns:a16="http://schemas.microsoft.com/office/drawing/2014/main" xmlns="" id="{00000000-0008-0000-2000-0000A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 name="163 CuadroTexto">
          <a:extLst>
            <a:ext uri="{FF2B5EF4-FFF2-40B4-BE49-F238E27FC236}">
              <a16:creationId xmlns:a16="http://schemas.microsoft.com/office/drawing/2014/main" xmlns="" id="{00000000-0008-0000-2000-0000A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 name="164 CuadroTexto">
          <a:extLst>
            <a:ext uri="{FF2B5EF4-FFF2-40B4-BE49-F238E27FC236}">
              <a16:creationId xmlns:a16="http://schemas.microsoft.com/office/drawing/2014/main" xmlns="" id="{00000000-0008-0000-2000-0000A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6" name="165 CuadroTexto">
          <a:extLst>
            <a:ext uri="{FF2B5EF4-FFF2-40B4-BE49-F238E27FC236}">
              <a16:creationId xmlns:a16="http://schemas.microsoft.com/office/drawing/2014/main" xmlns="" id="{00000000-0008-0000-2000-0000A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 name="166 CuadroTexto">
          <a:extLst>
            <a:ext uri="{FF2B5EF4-FFF2-40B4-BE49-F238E27FC236}">
              <a16:creationId xmlns:a16="http://schemas.microsoft.com/office/drawing/2014/main" xmlns="" id="{00000000-0008-0000-2000-0000A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 name="167 CuadroTexto">
          <a:extLst>
            <a:ext uri="{FF2B5EF4-FFF2-40B4-BE49-F238E27FC236}">
              <a16:creationId xmlns:a16="http://schemas.microsoft.com/office/drawing/2014/main" xmlns="" id="{00000000-0008-0000-2000-0000A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9" name="168 CuadroTexto">
          <a:extLst>
            <a:ext uri="{FF2B5EF4-FFF2-40B4-BE49-F238E27FC236}">
              <a16:creationId xmlns:a16="http://schemas.microsoft.com/office/drawing/2014/main" xmlns="" id="{00000000-0008-0000-2000-0000A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 name="169 CuadroTexto">
          <a:extLst>
            <a:ext uri="{FF2B5EF4-FFF2-40B4-BE49-F238E27FC236}">
              <a16:creationId xmlns:a16="http://schemas.microsoft.com/office/drawing/2014/main" xmlns="" id="{00000000-0008-0000-2000-0000A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 name="170 CuadroTexto">
          <a:extLst>
            <a:ext uri="{FF2B5EF4-FFF2-40B4-BE49-F238E27FC236}">
              <a16:creationId xmlns:a16="http://schemas.microsoft.com/office/drawing/2014/main" xmlns="" id="{00000000-0008-0000-2000-0000A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 name="171 CuadroTexto">
          <a:extLst>
            <a:ext uri="{FF2B5EF4-FFF2-40B4-BE49-F238E27FC236}">
              <a16:creationId xmlns:a16="http://schemas.microsoft.com/office/drawing/2014/main" xmlns="" id="{00000000-0008-0000-2000-0000A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 name="172 CuadroTexto">
          <a:extLst>
            <a:ext uri="{FF2B5EF4-FFF2-40B4-BE49-F238E27FC236}">
              <a16:creationId xmlns:a16="http://schemas.microsoft.com/office/drawing/2014/main" xmlns="" id="{00000000-0008-0000-2000-0000A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 name="173 CuadroTexto">
          <a:extLst>
            <a:ext uri="{FF2B5EF4-FFF2-40B4-BE49-F238E27FC236}">
              <a16:creationId xmlns:a16="http://schemas.microsoft.com/office/drawing/2014/main" xmlns="" id="{00000000-0008-0000-2000-0000A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 name="174 CuadroTexto">
          <a:extLst>
            <a:ext uri="{FF2B5EF4-FFF2-40B4-BE49-F238E27FC236}">
              <a16:creationId xmlns:a16="http://schemas.microsoft.com/office/drawing/2014/main" xmlns="" id="{00000000-0008-0000-2000-0000A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 name="175 CuadroTexto">
          <a:extLst>
            <a:ext uri="{FF2B5EF4-FFF2-40B4-BE49-F238E27FC236}">
              <a16:creationId xmlns:a16="http://schemas.microsoft.com/office/drawing/2014/main" xmlns="" id="{00000000-0008-0000-2000-0000B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 name="176 CuadroTexto">
          <a:extLst>
            <a:ext uri="{FF2B5EF4-FFF2-40B4-BE49-F238E27FC236}">
              <a16:creationId xmlns:a16="http://schemas.microsoft.com/office/drawing/2014/main" xmlns="" id="{00000000-0008-0000-2000-0000B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 name="177 CuadroTexto">
          <a:extLst>
            <a:ext uri="{FF2B5EF4-FFF2-40B4-BE49-F238E27FC236}">
              <a16:creationId xmlns:a16="http://schemas.microsoft.com/office/drawing/2014/main" xmlns="" id="{00000000-0008-0000-2000-0000B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 name="178 CuadroTexto">
          <a:extLst>
            <a:ext uri="{FF2B5EF4-FFF2-40B4-BE49-F238E27FC236}">
              <a16:creationId xmlns:a16="http://schemas.microsoft.com/office/drawing/2014/main" xmlns="" id="{00000000-0008-0000-2000-0000B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 name="179 CuadroTexto">
          <a:extLst>
            <a:ext uri="{FF2B5EF4-FFF2-40B4-BE49-F238E27FC236}">
              <a16:creationId xmlns:a16="http://schemas.microsoft.com/office/drawing/2014/main" xmlns="" id="{00000000-0008-0000-2000-0000B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 name="180 CuadroTexto">
          <a:extLst>
            <a:ext uri="{FF2B5EF4-FFF2-40B4-BE49-F238E27FC236}">
              <a16:creationId xmlns:a16="http://schemas.microsoft.com/office/drawing/2014/main" xmlns="" id="{00000000-0008-0000-2000-0000B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 name="181 CuadroTexto">
          <a:extLst>
            <a:ext uri="{FF2B5EF4-FFF2-40B4-BE49-F238E27FC236}">
              <a16:creationId xmlns:a16="http://schemas.microsoft.com/office/drawing/2014/main" xmlns="" id="{00000000-0008-0000-2000-0000B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 name="182 CuadroTexto">
          <a:extLst>
            <a:ext uri="{FF2B5EF4-FFF2-40B4-BE49-F238E27FC236}">
              <a16:creationId xmlns:a16="http://schemas.microsoft.com/office/drawing/2014/main" xmlns="" id="{00000000-0008-0000-2000-0000B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4" name="183 CuadroTexto">
          <a:extLst>
            <a:ext uri="{FF2B5EF4-FFF2-40B4-BE49-F238E27FC236}">
              <a16:creationId xmlns:a16="http://schemas.microsoft.com/office/drawing/2014/main" xmlns="" id="{00000000-0008-0000-2000-0000B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 name="184 CuadroTexto">
          <a:extLst>
            <a:ext uri="{FF2B5EF4-FFF2-40B4-BE49-F238E27FC236}">
              <a16:creationId xmlns:a16="http://schemas.microsoft.com/office/drawing/2014/main" xmlns="" id="{00000000-0008-0000-2000-0000B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 name="185 CuadroTexto">
          <a:extLst>
            <a:ext uri="{FF2B5EF4-FFF2-40B4-BE49-F238E27FC236}">
              <a16:creationId xmlns:a16="http://schemas.microsoft.com/office/drawing/2014/main" xmlns="" id="{00000000-0008-0000-2000-0000B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 name="186 CuadroTexto">
          <a:extLst>
            <a:ext uri="{FF2B5EF4-FFF2-40B4-BE49-F238E27FC236}">
              <a16:creationId xmlns:a16="http://schemas.microsoft.com/office/drawing/2014/main" xmlns="" id="{00000000-0008-0000-2000-0000B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 name="187 CuadroTexto">
          <a:extLst>
            <a:ext uri="{FF2B5EF4-FFF2-40B4-BE49-F238E27FC236}">
              <a16:creationId xmlns:a16="http://schemas.microsoft.com/office/drawing/2014/main" xmlns="" id="{00000000-0008-0000-2000-0000B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 name="188 CuadroTexto">
          <a:extLst>
            <a:ext uri="{FF2B5EF4-FFF2-40B4-BE49-F238E27FC236}">
              <a16:creationId xmlns:a16="http://schemas.microsoft.com/office/drawing/2014/main" xmlns="" id="{00000000-0008-0000-2000-0000B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 name="189 CuadroTexto">
          <a:extLst>
            <a:ext uri="{FF2B5EF4-FFF2-40B4-BE49-F238E27FC236}">
              <a16:creationId xmlns:a16="http://schemas.microsoft.com/office/drawing/2014/main" xmlns="" id="{00000000-0008-0000-2000-0000B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 name="190 CuadroTexto">
          <a:extLst>
            <a:ext uri="{FF2B5EF4-FFF2-40B4-BE49-F238E27FC236}">
              <a16:creationId xmlns:a16="http://schemas.microsoft.com/office/drawing/2014/main" xmlns="" id="{00000000-0008-0000-2000-0000B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 name="191 CuadroTexto">
          <a:extLst>
            <a:ext uri="{FF2B5EF4-FFF2-40B4-BE49-F238E27FC236}">
              <a16:creationId xmlns:a16="http://schemas.microsoft.com/office/drawing/2014/main" xmlns="" id="{00000000-0008-0000-2000-0000C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 name="192 CuadroTexto">
          <a:extLst>
            <a:ext uri="{FF2B5EF4-FFF2-40B4-BE49-F238E27FC236}">
              <a16:creationId xmlns:a16="http://schemas.microsoft.com/office/drawing/2014/main" xmlns="" id="{00000000-0008-0000-2000-0000C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 name="193 CuadroTexto">
          <a:extLst>
            <a:ext uri="{FF2B5EF4-FFF2-40B4-BE49-F238E27FC236}">
              <a16:creationId xmlns:a16="http://schemas.microsoft.com/office/drawing/2014/main" xmlns="" id="{00000000-0008-0000-2000-0000C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 name="194 CuadroTexto">
          <a:extLst>
            <a:ext uri="{FF2B5EF4-FFF2-40B4-BE49-F238E27FC236}">
              <a16:creationId xmlns:a16="http://schemas.microsoft.com/office/drawing/2014/main" xmlns="" id="{00000000-0008-0000-2000-0000C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 name="195 CuadroTexto">
          <a:extLst>
            <a:ext uri="{FF2B5EF4-FFF2-40B4-BE49-F238E27FC236}">
              <a16:creationId xmlns:a16="http://schemas.microsoft.com/office/drawing/2014/main" xmlns="" id="{00000000-0008-0000-2000-0000C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 name="196 CuadroTexto">
          <a:extLst>
            <a:ext uri="{FF2B5EF4-FFF2-40B4-BE49-F238E27FC236}">
              <a16:creationId xmlns:a16="http://schemas.microsoft.com/office/drawing/2014/main" xmlns="" id="{00000000-0008-0000-2000-0000C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 name="197 CuadroTexto">
          <a:extLst>
            <a:ext uri="{FF2B5EF4-FFF2-40B4-BE49-F238E27FC236}">
              <a16:creationId xmlns:a16="http://schemas.microsoft.com/office/drawing/2014/main" xmlns="" id="{00000000-0008-0000-2000-0000C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 name="198 CuadroTexto">
          <a:extLst>
            <a:ext uri="{FF2B5EF4-FFF2-40B4-BE49-F238E27FC236}">
              <a16:creationId xmlns:a16="http://schemas.microsoft.com/office/drawing/2014/main" xmlns="" id="{00000000-0008-0000-2000-0000C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 name="199 CuadroTexto">
          <a:extLst>
            <a:ext uri="{FF2B5EF4-FFF2-40B4-BE49-F238E27FC236}">
              <a16:creationId xmlns:a16="http://schemas.microsoft.com/office/drawing/2014/main" xmlns="" id="{00000000-0008-0000-2000-0000C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1" name="200 CuadroTexto">
          <a:extLst>
            <a:ext uri="{FF2B5EF4-FFF2-40B4-BE49-F238E27FC236}">
              <a16:creationId xmlns:a16="http://schemas.microsoft.com/office/drawing/2014/main" xmlns="" id="{00000000-0008-0000-2000-0000C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 name="201 CuadroTexto">
          <a:extLst>
            <a:ext uri="{FF2B5EF4-FFF2-40B4-BE49-F238E27FC236}">
              <a16:creationId xmlns:a16="http://schemas.microsoft.com/office/drawing/2014/main" xmlns="" id="{00000000-0008-0000-2000-0000C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 name="202 CuadroTexto">
          <a:extLst>
            <a:ext uri="{FF2B5EF4-FFF2-40B4-BE49-F238E27FC236}">
              <a16:creationId xmlns:a16="http://schemas.microsoft.com/office/drawing/2014/main" xmlns="" id="{00000000-0008-0000-2000-0000C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4" name="203 CuadroTexto">
          <a:extLst>
            <a:ext uri="{FF2B5EF4-FFF2-40B4-BE49-F238E27FC236}">
              <a16:creationId xmlns:a16="http://schemas.microsoft.com/office/drawing/2014/main" xmlns="" id="{00000000-0008-0000-2000-0000C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 name="204 CuadroTexto">
          <a:extLst>
            <a:ext uri="{FF2B5EF4-FFF2-40B4-BE49-F238E27FC236}">
              <a16:creationId xmlns:a16="http://schemas.microsoft.com/office/drawing/2014/main" xmlns="" id="{00000000-0008-0000-2000-0000C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 name="205 CuadroTexto">
          <a:extLst>
            <a:ext uri="{FF2B5EF4-FFF2-40B4-BE49-F238E27FC236}">
              <a16:creationId xmlns:a16="http://schemas.microsoft.com/office/drawing/2014/main" xmlns="" id="{00000000-0008-0000-2000-0000C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 name="206 CuadroTexto">
          <a:extLst>
            <a:ext uri="{FF2B5EF4-FFF2-40B4-BE49-F238E27FC236}">
              <a16:creationId xmlns:a16="http://schemas.microsoft.com/office/drawing/2014/main" xmlns="" id="{00000000-0008-0000-2000-0000C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 name="207 CuadroTexto">
          <a:extLst>
            <a:ext uri="{FF2B5EF4-FFF2-40B4-BE49-F238E27FC236}">
              <a16:creationId xmlns:a16="http://schemas.microsoft.com/office/drawing/2014/main" xmlns="" id="{00000000-0008-0000-2000-0000D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 name="208 CuadroTexto">
          <a:extLst>
            <a:ext uri="{FF2B5EF4-FFF2-40B4-BE49-F238E27FC236}">
              <a16:creationId xmlns:a16="http://schemas.microsoft.com/office/drawing/2014/main" xmlns="" id="{00000000-0008-0000-2000-0000D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 name="209 CuadroTexto">
          <a:extLst>
            <a:ext uri="{FF2B5EF4-FFF2-40B4-BE49-F238E27FC236}">
              <a16:creationId xmlns:a16="http://schemas.microsoft.com/office/drawing/2014/main" xmlns="" id="{00000000-0008-0000-2000-0000D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 name="210 CuadroTexto">
          <a:extLst>
            <a:ext uri="{FF2B5EF4-FFF2-40B4-BE49-F238E27FC236}">
              <a16:creationId xmlns:a16="http://schemas.microsoft.com/office/drawing/2014/main" xmlns="" id="{00000000-0008-0000-2000-0000D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 name="211 CuadroTexto">
          <a:extLst>
            <a:ext uri="{FF2B5EF4-FFF2-40B4-BE49-F238E27FC236}">
              <a16:creationId xmlns:a16="http://schemas.microsoft.com/office/drawing/2014/main" xmlns="" id="{00000000-0008-0000-2000-0000D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 name="212 CuadroTexto">
          <a:extLst>
            <a:ext uri="{FF2B5EF4-FFF2-40B4-BE49-F238E27FC236}">
              <a16:creationId xmlns:a16="http://schemas.microsoft.com/office/drawing/2014/main" xmlns="" id="{00000000-0008-0000-2000-0000D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 name="213 CuadroTexto">
          <a:extLst>
            <a:ext uri="{FF2B5EF4-FFF2-40B4-BE49-F238E27FC236}">
              <a16:creationId xmlns:a16="http://schemas.microsoft.com/office/drawing/2014/main" xmlns="" id="{00000000-0008-0000-2000-0000D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 name="214 CuadroTexto">
          <a:extLst>
            <a:ext uri="{FF2B5EF4-FFF2-40B4-BE49-F238E27FC236}">
              <a16:creationId xmlns:a16="http://schemas.microsoft.com/office/drawing/2014/main" xmlns="" id="{00000000-0008-0000-2000-0000D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 name="215 CuadroTexto">
          <a:extLst>
            <a:ext uri="{FF2B5EF4-FFF2-40B4-BE49-F238E27FC236}">
              <a16:creationId xmlns:a16="http://schemas.microsoft.com/office/drawing/2014/main" xmlns="" id="{00000000-0008-0000-2000-0000D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 name="216 CuadroTexto">
          <a:extLst>
            <a:ext uri="{FF2B5EF4-FFF2-40B4-BE49-F238E27FC236}">
              <a16:creationId xmlns:a16="http://schemas.microsoft.com/office/drawing/2014/main" xmlns="" id="{00000000-0008-0000-2000-0000D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 name="217 CuadroTexto">
          <a:extLst>
            <a:ext uri="{FF2B5EF4-FFF2-40B4-BE49-F238E27FC236}">
              <a16:creationId xmlns:a16="http://schemas.microsoft.com/office/drawing/2014/main" xmlns="" id="{00000000-0008-0000-2000-0000D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9" name="218 CuadroTexto">
          <a:extLst>
            <a:ext uri="{FF2B5EF4-FFF2-40B4-BE49-F238E27FC236}">
              <a16:creationId xmlns:a16="http://schemas.microsoft.com/office/drawing/2014/main" xmlns="" id="{00000000-0008-0000-2000-0000D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 name="219 CuadroTexto">
          <a:extLst>
            <a:ext uri="{FF2B5EF4-FFF2-40B4-BE49-F238E27FC236}">
              <a16:creationId xmlns:a16="http://schemas.microsoft.com/office/drawing/2014/main" xmlns="" id="{00000000-0008-0000-2000-0000D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 name="220 CuadroTexto">
          <a:extLst>
            <a:ext uri="{FF2B5EF4-FFF2-40B4-BE49-F238E27FC236}">
              <a16:creationId xmlns:a16="http://schemas.microsoft.com/office/drawing/2014/main" xmlns="" id="{00000000-0008-0000-2000-0000D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 name="221 CuadroTexto">
          <a:extLst>
            <a:ext uri="{FF2B5EF4-FFF2-40B4-BE49-F238E27FC236}">
              <a16:creationId xmlns:a16="http://schemas.microsoft.com/office/drawing/2014/main" xmlns="" id="{00000000-0008-0000-2000-0000D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 name="222 CuadroTexto">
          <a:extLst>
            <a:ext uri="{FF2B5EF4-FFF2-40B4-BE49-F238E27FC236}">
              <a16:creationId xmlns:a16="http://schemas.microsoft.com/office/drawing/2014/main" xmlns="" id="{00000000-0008-0000-2000-0000D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 name="223 CuadroTexto">
          <a:extLst>
            <a:ext uri="{FF2B5EF4-FFF2-40B4-BE49-F238E27FC236}">
              <a16:creationId xmlns:a16="http://schemas.microsoft.com/office/drawing/2014/main" xmlns="" id="{00000000-0008-0000-2000-0000E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 name="224 CuadroTexto">
          <a:extLst>
            <a:ext uri="{FF2B5EF4-FFF2-40B4-BE49-F238E27FC236}">
              <a16:creationId xmlns:a16="http://schemas.microsoft.com/office/drawing/2014/main" xmlns="" id="{00000000-0008-0000-2000-0000E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 name="225 CuadroTexto">
          <a:extLst>
            <a:ext uri="{FF2B5EF4-FFF2-40B4-BE49-F238E27FC236}">
              <a16:creationId xmlns:a16="http://schemas.microsoft.com/office/drawing/2014/main" xmlns="" id="{00000000-0008-0000-2000-0000E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 name="226 CuadroTexto">
          <a:extLst>
            <a:ext uri="{FF2B5EF4-FFF2-40B4-BE49-F238E27FC236}">
              <a16:creationId xmlns:a16="http://schemas.microsoft.com/office/drawing/2014/main" xmlns="" id="{00000000-0008-0000-2000-0000E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 name="227 CuadroTexto">
          <a:extLst>
            <a:ext uri="{FF2B5EF4-FFF2-40B4-BE49-F238E27FC236}">
              <a16:creationId xmlns:a16="http://schemas.microsoft.com/office/drawing/2014/main" xmlns="" id="{00000000-0008-0000-2000-0000E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 name="228 CuadroTexto">
          <a:extLst>
            <a:ext uri="{FF2B5EF4-FFF2-40B4-BE49-F238E27FC236}">
              <a16:creationId xmlns:a16="http://schemas.microsoft.com/office/drawing/2014/main" xmlns="" id="{00000000-0008-0000-2000-0000E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 name="229 CuadroTexto">
          <a:extLst>
            <a:ext uri="{FF2B5EF4-FFF2-40B4-BE49-F238E27FC236}">
              <a16:creationId xmlns:a16="http://schemas.microsoft.com/office/drawing/2014/main" xmlns="" id="{00000000-0008-0000-2000-0000E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 name="230 CuadroTexto">
          <a:extLst>
            <a:ext uri="{FF2B5EF4-FFF2-40B4-BE49-F238E27FC236}">
              <a16:creationId xmlns:a16="http://schemas.microsoft.com/office/drawing/2014/main" xmlns="" id="{00000000-0008-0000-2000-0000E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 name="231 CuadroTexto">
          <a:extLst>
            <a:ext uri="{FF2B5EF4-FFF2-40B4-BE49-F238E27FC236}">
              <a16:creationId xmlns:a16="http://schemas.microsoft.com/office/drawing/2014/main" xmlns="" id="{00000000-0008-0000-2000-0000E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 name="232 CuadroTexto">
          <a:extLst>
            <a:ext uri="{FF2B5EF4-FFF2-40B4-BE49-F238E27FC236}">
              <a16:creationId xmlns:a16="http://schemas.microsoft.com/office/drawing/2014/main" xmlns="" id="{00000000-0008-0000-2000-0000E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 name="233 CuadroTexto">
          <a:extLst>
            <a:ext uri="{FF2B5EF4-FFF2-40B4-BE49-F238E27FC236}">
              <a16:creationId xmlns:a16="http://schemas.microsoft.com/office/drawing/2014/main" xmlns="" id="{00000000-0008-0000-2000-0000E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 name="234 CuadroTexto">
          <a:extLst>
            <a:ext uri="{FF2B5EF4-FFF2-40B4-BE49-F238E27FC236}">
              <a16:creationId xmlns:a16="http://schemas.microsoft.com/office/drawing/2014/main" xmlns="" id="{00000000-0008-0000-2000-0000E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6" name="235 CuadroTexto">
          <a:extLst>
            <a:ext uri="{FF2B5EF4-FFF2-40B4-BE49-F238E27FC236}">
              <a16:creationId xmlns:a16="http://schemas.microsoft.com/office/drawing/2014/main" xmlns="" id="{00000000-0008-0000-2000-0000E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 name="236 CuadroTexto">
          <a:extLst>
            <a:ext uri="{FF2B5EF4-FFF2-40B4-BE49-F238E27FC236}">
              <a16:creationId xmlns:a16="http://schemas.microsoft.com/office/drawing/2014/main" xmlns="" id="{00000000-0008-0000-2000-0000E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 name="237 CuadroTexto">
          <a:extLst>
            <a:ext uri="{FF2B5EF4-FFF2-40B4-BE49-F238E27FC236}">
              <a16:creationId xmlns:a16="http://schemas.microsoft.com/office/drawing/2014/main" xmlns="" id="{00000000-0008-0000-2000-0000E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 name="238 CuadroTexto">
          <a:extLst>
            <a:ext uri="{FF2B5EF4-FFF2-40B4-BE49-F238E27FC236}">
              <a16:creationId xmlns:a16="http://schemas.microsoft.com/office/drawing/2014/main" xmlns="" id="{00000000-0008-0000-2000-0000E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 name="239 CuadroTexto">
          <a:extLst>
            <a:ext uri="{FF2B5EF4-FFF2-40B4-BE49-F238E27FC236}">
              <a16:creationId xmlns:a16="http://schemas.microsoft.com/office/drawing/2014/main" xmlns="" id="{00000000-0008-0000-2000-0000F0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 name="240 CuadroTexto">
          <a:extLst>
            <a:ext uri="{FF2B5EF4-FFF2-40B4-BE49-F238E27FC236}">
              <a16:creationId xmlns:a16="http://schemas.microsoft.com/office/drawing/2014/main" xmlns="" id="{00000000-0008-0000-2000-0000F1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 name="241 CuadroTexto">
          <a:extLst>
            <a:ext uri="{FF2B5EF4-FFF2-40B4-BE49-F238E27FC236}">
              <a16:creationId xmlns:a16="http://schemas.microsoft.com/office/drawing/2014/main" xmlns="" id="{00000000-0008-0000-2000-0000F2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 name="242 CuadroTexto">
          <a:extLst>
            <a:ext uri="{FF2B5EF4-FFF2-40B4-BE49-F238E27FC236}">
              <a16:creationId xmlns:a16="http://schemas.microsoft.com/office/drawing/2014/main" xmlns="" id="{00000000-0008-0000-2000-0000F3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 name="243 CuadroTexto">
          <a:extLst>
            <a:ext uri="{FF2B5EF4-FFF2-40B4-BE49-F238E27FC236}">
              <a16:creationId xmlns:a16="http://schemas.microsoft.com/office/drawing/2014/main" xmlns="" id="{00000000-0008-0000-2000-0000F4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 name="244 CuadroTexto">
          <a:extLst>
            <a:ext uri="{FF2B5EF4-FFF2-40B4-BE49-F238E27FC236}">
              <a16:creationId xmlns:a16="http://schemas.microsoft.com/office/drawing/2014/main" xmlns="" id="{00000000-0008-0000-2000-0000F5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 name="245 CuadroTexto">
          <a:extLst>
            <a:ext uri="{FF2B5EF4-FFF2-40B4-BE49-F238E27FC236}">
              <a16:creationId xmlns:a16="http://schemas.microsoft.com/office/drawing/2014/main" xmlns="" id="{00000000-0008-0000-2000-0000F6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 name="246 CuadroTexto">
          <a:extLst>
            <a:ext uri="{FF2B5EF4-FFF2-40B4-BE49-F238E27FC236}">
              <a16:creationId xmlns:a16="http://schemas.microsoft.com/office/drawing/2014/main" xmlns="" id="{00000000-0008-0000-2000-0000F7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 name="247 CuadroTexto">
          <a:extLst>
            <a:ext uri="{FF2B5EF4-FFF2-40B4-BE49-F238E27FC236}">
              <a16:creationId xmlns:a16="http://schemas.microsoft.com/office/drawing/2014/main" xmlns="" id="{00000000-0008-0000-2000-0000F8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 name="248 CuadroTexto">
          <a:extLst>
            <a:ext uri="{FF2B5EF4-FFF2-40B4-BE49-F238E27FC236}">
              <a16:creationId xmlns:a16="http://schemas.microsoft.com/office/drawing/2014/main" xmlns="" id="{00000000-0008-0000-2000-0000F9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 name="249 CuadroTexto">
          <a:extLst>
            <a:ext uri="{FF2B5EF4-FFF2-40B4-BE49-F238E27FC236}">
              <a16:creationId xmlns:a16="http://schemas.microsoft.com/office/drawing/2014/main" xmlns="" id="{00000000-0008-0000-2000-0000FA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 name="250 CuadroTexto">
          <a:extLst>
            <a:ext uri="{FF2B5EF4-FFF2-40B4-BE49-F238E27FC236}">
              <a16:creationId xmlns:a16="http://schemas.microsoft.com/office/drawing/2014/main" xmlns="" id="{00000000-0008-0000-2000-0000FB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 name="251 CuadroTexto">
          <a:extLst>
            <a:ext uri="{FF2B5EF4-FFF2-40B4-BE49-F238E27FC236}">
              <a16:creationId xmlns:a16="http://schemas.microsoft.com/office/drawing/2014/main" xmlns="" id="{00000000-0008-0000-2000-0000FC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 name="252 CuadroTexto">
          <a:extLst>
            <a:ext uri="{FF2B5EF4-FFF2-40B4-BE49-F238E27FC236}">
              <a16:creationId xmlns:a16="http://schemas.microsoft.com/office/drawing/2014/main" xmlns="" id="{00000000-0008-0000-2000-0000FD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4" name="253 CuadroTexto">
          <a:extLst>
            <a:ext uri="{FF2B5EF4-FFF2-40B4-BE49-F238E27FC236}">
              <a16:creationId xmlns:a16="http://schemas.microsoft.com/office/drawing/2014/main" xmlns="" id="{00000000-0008-0000-2000-0000FE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 name="254 CuadroTexto">
          <a:extLst>
            <a:ext uri="{FF2B5EF4-FFF2-40B4-BE49-F238E27FC236}">
              <a16:creationId xmlns:a16="http://schemas.microsoft.com/office/drawing/2014/main" xmlns="" id="{00000000-0008-0000-2000-0000FF0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 name="255 CuadroTexto">
          <a:extLst>
            <a:ext uri="{FF2B5EF4-FFF2-40B4-BE49-F238E27FC236}">
              <a16:creationId xmlns:a16="http://schemas.microsoft.com/office/drawing/2014/main" xmlns="" id="{00000000-0008-0000-2000-00000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 name="256 CuadroTexto">
          <a:extLst>
            <a:ext uri="{FF2B5EF4-FFF2-40B4-BE49-F238E27FC236}">
              <a16:creationId xmlns:a16="http://schemas.microsoft.com/office/drawing/2014/main" xmlns="" id="{00000000-0008-0000-2000-00000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 name="257 CuadroTexto">
          <a:extLst>
            <a:ext uri="{FF2B5EF4-FFF2-40B4-BE49-F238E27FC236}">
              <a16:creationId xmlns:a16="http://schemas.microsoft.com/office/drawing/2014/main" xmlns="" id="{00000000-0008-0000-2000-00000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 name="258 CuadroTexto">
          <a:extLst>
            <a:ext uri="{FF2B5EF4-FFF2-40B4-BE49-F238E27FC236}">
              <a16:creationId xmlns:a16="http://schemas.microsoft.com/office/drawing/2014/main" xmlns="" id="{00000000-0008-0000-2000-00000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 name="259 CuadroTexto">
          <a:extLst>
            <a:ext uri="{FF2B5EF4-FFF2-40B4-BE49-F238E27FC236}">
              <a16:creationId xmlns:a16="http://schemas.microsoft.com/office/drawing/2014/main" xmlns="" id="{00000000-0008-0000-2000-00000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 name="260 CuadroTexto">
          <a:extLst>
            <a:ext uri="{FF2B5EF4-FFF2-40B4-BE49-F238E27FC236}">
              <a16:creationId xmlns:a16="http://schemas.microsoft.com/office/drawing/2014/main" xmlns="" id="{00000000-0008-0000-2000-00000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 name="261 CuadroTexto">
          <a:extLst>
            <a:ext uri="{FF2B5EF4-FFF2-40B4-BE49-F238E27FC236}">
              <a16:creationId xmlns:a16="http://schemas.microsoft.com/office/drawing/2014/main" xmlns="" id="{00000000-0008-0000-2000-00000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 name="262 CuadroTexto">
          <a:extLst>
            <a:ext uri="{FF2B5EF4-FFF2-40B4-BE49-F238E27FC236}">
              <a16:creationId xmlns:a16="http://schemas.microsoft.com/office/drawing/2014/main" xmlns="" id="{00000000-0008-0000-2000-00000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 name="263 CuadroTexto">
          <a:extLst>
            <a:ext uri="{FF2B5EF4-FFF2-40B4-BE49-F238E27FC236}">
              <a16:creationId xmlns:a16="http://schemas.microsoft.com/office/drawing/2014/main" xmlns="" id="{00000000-0008-0000-2000-00000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 name="264 CuadroTexto">
          <a:extLst>
            <a:ext uri="{FF2B5EF4-FFF2-40B4-BE49-F238E27FC236}">
              <a16:creationId xmlns:a16="http://schemas.microsoft.com/office/drawing/2014/main" xmlns="" id="{00000000-0008-0000-2000-00000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 name="265 CuadroTexto">
          <a:extLst>
            <a:ext uri="{FF2B5EF4-FFF2-40B4-BE49-F238E27FC236}">
              <a16:creationId xmlns:a16="http://schemas.microsoft.com/office/drawing/2014/main" xmlns="" id="{00000000-0008-0000-2000-00000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 name="266 CuadroTexto">
          <a:extLst>
            <a:ext uri="{FF2B5EF4-FFF2-40B4-BE49-F238E27FC236}">
              <a16:creationId xmlns:a16="http://schemas.microsoft.com/office/drawing/2014/main" xmlns="" id="{00000000-0008-0000-2000-00000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 name="267 CuadroTexto">
          <a:extLst>
            <a:ext uri="{FF2B5EF4-FFF2-40B4-BE49-F238E27FC236}">
              <a16:creationId xmlns:a16="http://schemas.microsoft.com/office/drawing/2014/main" xmlns="" id="{00000000-0008-0000-2000-00000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69" name="268 CuadroTexto">
          <a:extLst>
            <a:ext uri="{FF2B5EF4-FFF2-40B4-BE49-F238E27FC236}">
              <a16:creationId xmlns:a16="http://schemas.microsoft.com/office/drawing/2014/main" xmlns="" id="{00000000-0008-0000-2000-00000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0" name="269 CuadroTexto">
          <a:extLst>
            <a:ext uri="{FF2B5EF4-FFF2-40B4-BE49-F238E27FC236}">
              <a16:creationId xmlns:a16="http://schemas.microsoft.com/office/drawing/2014/main" xmlns="" id="{00000000-0008-0000-2000-00000E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1" name="270 CuadroTexto">
          <a:extLst>
            <a:ext uri="{FF2B5EF4-FFF2-40B4-BE49-F238E27FC236}">
              <a16:creationId xmlns:a16="http://schemas.microsoft.com/office/drawing/2014/main" xmlns="" id="{00000000-0008-0000-2000-00000F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2" name="271 CuadroTexto">
          <a:extLst>
            <a:ext uri="{FF2B5EF4-FFF2-40B4-BE49-F238E27FC236}">
              <a16:creationId xmlns:a16="http://schemas.microsoft.com/office/drawing/2014/main" xmlns="" id="{00000000-0008-0000-2000-000010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3" name="272 CuadroTexto">
          <a:extLst>
            <a:ext uri="{FF2B5EF4-FFF2-40B4-BE49-F238E27FC236}">
              <a16:creationId xmlns:a16="http://schemas.microsoft.com/office/drawing/2014/main" xmlns="" id="{00000000-0008-0000-2000-000011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4" name="273 CuadroTexto">
          <a:extLst>
            <a:ext uri="{FF2B5EF4-FFF2-40B4-BE49-F238E27FC236}">
              <a16:creationId xmlns:a16="http://schemas.microsoft.com/office/drawing/2014/main" xmlns="" id="{00000000-0008-0000-2000-000012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5" name="274 CuadroTexto">
          <a:extLst>
            <a:ext uri="{FF2B5EF4-FFF2-40B4-BE49-F238E27FC236}">
              <a16:creationId xmlns:a16="http://schemas.microsoft.com/office/drawing/2014/main" xmlns="" id="{00000000-0008-0000-2000-000013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6" name="275 CuadroTexto">
          <a:extLst>
            <a:ext uri="{FF2B5EF4-FFF2-40B4-BE49-F238E27FC236}">
              <a16:creationId xmlns:a16="http://schemas.microsoft.com/office/drawing/2014/main" xmlns="" id="{00000000-0008-0000-2000-000014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7" name="276 CuadroTexto">
          <a:extLst>
            <a:ext uri="{FF2B5EF4-FFF2-40B4-BE49-F238E27FC236}">
              <a16:creationId xmlns:a16="http://schemas.microsoft.com/office/drawing/2014/main" xmlns="" id="{00000000-0008-0000-2000-000015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8" name="277 CuadroTexto">
          <a:extLst>
            <a:ext uri="{FF2B5EF4-FFF2-40B4-BE49-F238E27FC236}">
              <a16:creationId xmlns:a16="http://schemas.microsoft.com/office/drawing/2014/main" xmlns="" id="{00000000-0008-0000-2000-000016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79" name="278 CuadroTexto">
          <a:extLst>
            <a:ext uri="{FF2B5EF4-FFF2-40B4-BE49-F238E27FC236}">
              <a16:creationId xmlns:a16="http://schemas.microsoft.com/office/drawing/2014/main" xmlns="" id="{00000000-0008-0000-2000-000017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0" name="279 CuadroTexto">
          <a:extLst>
            <a:ext uri="{FF2B5EF4-FFF2-40B4-BE49-F238E27FC236}">
              <a16:creationId xmlns:a16="http://schemas.microsoft.com/office/drawing/2014/main" xmlns="" id="{00000000-0008-0000-2000-000018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1" name="280 CuadroTexto">
          <a:extLst>
            <a:ext uri="{FF2B5EF4-FFF2-40B4-BE49-F238E27FC236}">
              <a16:creationId xmlns:a16="http://schemas.microsoft.com/office/drawing/2014/main" xmlns="" id="{00000000-0008-0000-2000-000019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2" name="281 CuadroTexto">
          <a:extLst>
            <a:ext uri="{FF2B5EF4-FFF2-40B4-BE49-F238E27FC236}">
              <a16:creationId xmlns:a16="http://schemas.microsoft.com/office/drawing/2014/main" xmlns="" id="{00000000-0008-0000-2000-00001A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3" name="282 CuadroTexto">
          <a:extLst>
            <a:ext uri="{FF2B5EF4-FFF2-40B4-BE49-F238E27FC236}">
              <a16:creationId xmlns:a16="http://schemas.microsoft.com/office/drawing/2014/main" xmlns="" id="{00000000-0008-0000-2000-00001B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4" name="283 CuadroTexto">
          <a:extLst>
            <a:ext uri="{FF2B5EF4-FFF2-40B4-BE49-F238E27FC236}">
              <a16:creationId xmlns:a16="http://schemas.microsoft.com/office/drawing/2014/main" xmlns="" id="{00000000-0008-0000-2000-00001C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85" name="284 CuadroTexto">
          <a:extLst>
            <a:ext uri="{FF2B5EF4-FFF2-40B4-BE49-F238E27FC236}">
              <a16:creationId xmlns:a16="http://schemas.microsoft.com/office/drawing/2014/main" xmlns="" id="{00000000-0008-0000-2000-00001D0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6" name="285 CuadroTexto">
          <a:extLst>
            <a:ext uri="{FF2B5EF4-FFF2-40B4-BE49-F238E27FC236}">
              <a16:creationId xmlns:a16="http://schemas.microsoft.com/office/drawing/2014/main" xmlns="" id="{00000000-0008-0000-2000-00001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 name="286 CuadroTexto">
          <a:extLst>
            <a:ext uri="{FF2B5EF4-FFF2-40B4-BE49-F238E27FC236}">
              <a16:creationId xmlns:a16="http://schemas.microsoft.com/office/drawing/2014/main" xmlns="" id="{00000000-0008-0000-2000-00001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 name="287 CuadroTexto">
          <a:extLst>
            <a:ext uri="{FF2B5EF4-FFF2-40B4-BE49-F238E27FC236}">
              <a16:creationId xmlns:a16="http://schemas.microsoft.com/office/drawing/2014/main" xmlns="" id="{00000000-0008-0000-2000-00002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 name="288 CuadroTexto">
          <a:extLst>
            <a:ext uri="{FF2B5EF4-FFF2-40B4-BE49-F238E27FC236}">
              <a16:creationId xmlns:a16="http://schemas.microsoft.com/office/drawing/2014/main" xmlns="" id="{00000000-0008-0000-2000-00002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 name="289 CuadroTexto">
          <a:extLst>
            <a:ext uri="{FF2B5EF4-FFF2-40B4-BE49-F238E27FC236}">
              <a16:creationId xmlns:a16="http://schemas.microsoft.com/office/drawing/2014/main" xmlns="" id="{00000000-0008-0000-2000-00002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 name="290 CuadroTexto">
          <a:extLst>
            <a:ext uri="{FF2B5EF4-FFF2-40B4-BE49-F238E27FC236}">
              <a16:creationId xmlns:a16="http://schemas.microsoft.com/office/drawing/2014/main" xmlns="" id="{00000000-0008-0000-2000-00002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 name="291 CuadroTexto">
          <a:extLst>
            <a:ext uri="{FF2B5EF4-FFF2-40B4-BE49-F238E27FC236}">
              <a16:creationId xmlns:a16="http://schemas.microsoft.com/office/drawing/2014/main" xmlns="" id="{00000000-0008-0000-2000-00002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 name="292 CuadroTexto">
          <a:extLst>
            <a:ext uri="{FF2B5EF4-FFF2-40B4-BE49-F238E27FC236}">
              <a16:creationId xmlns:a16="http://schemas.microsoft.com/office/drawing/2014/main" xmlns="" id="{00000000-0008-0000-2000-00002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 name="293 CuadroTexto">
          <a:extLst>
            <a:ext uri="{FF2B5EF4-FFF2-40B4-BE49-F238E27FC236}">
              <a16:creationId xmlns:a16="http://schemas.microsoft.com/office/drawing/2014/main" xmlns="" id="{00000000-0008-0000-2000-00002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 name="294 CuadroTexto">
          <a:extLst>
            <a:ext uri="{FF2B5EF4-FFF2-40B4-BE49-F238E27FC236}">
              <a16:creationId xmlns:a16="http://schemas.microsoft.com/office/drawing/2014/main" xmlns="" id="{00000000-0008-0000-2000-00002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 name="295 CuadroTexto">
          <a:extLst>
            <a:ext uri="{FF2B5EF4-FFF2-40B4-BE49-F238E27FC236}">
              <a16:creationId xmlns:a16="http://schemas.microsoft.com/office/drawing/2014/main" xmlns="" id="{00000000-0008-0000-2000-00002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 name="296 CuadroTexto">
          <a:extLst>
            <a:ext uri="{FF2B5EF4-FFF2-40B4-BE49-F238E27FC236}">
              <a16:creationId xmlns:a16="http://schemas.microsoft.com/office/drawing/2014/main" xmlns="" id="{00000000-0008-0000-2000-00002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8" name="301 CuadroTexto">
          <a:extLst>
            <a:ext uri="{FF2B5EF4-FFF2-40B4-BE49-F238E27FC236}">
              <a16:creationId xmlns:a16="http://schemas.microsoft.com/office/drawing/2014/main" xmlns="" id="{00000000-0008-0000-2000-00002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99" name="302 CuadroTexto">
          <a:extLst>
            <a:ext uri="{FF2B5EF4-FFF2-40B4-BE49-F238E27FC236}">
              <a16:creationId xmlns:a16="http://schemas.microsoft.com/office/drawing/2014/main" xmlns="" id="{00000000-0008-0000-2000-00002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0" name="307 CuadroTexto">
          <a:extLst>
            <a:ext uri="{FF2B5EF4-FFF2-40B4-BE49-F238E27FC236}">
              <a16:creationId xmlns:a16="http://schemas.microsoft.com/office/drawing/2014/main" xmlns="" id="{00000000-0008-0000-2000-00002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1" name="308 CuadroTexto">
          <a:extLst>
            <a:ext uri="{FF2B5EF4-FFF2-40B4-BE49-F238E27FC236}">
              <a16:creationId xmlns:a16="http://schemas.microsoft.com/office/drawing/2014/main" xmlns="" id="{00000000-0008-0000-2000-00002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2" name="309 CuadroTexto">
          <a:extLst>
            <a:ext uri="{FF2B5EF4-FFF2-40B4-BE49-F238E27FC236}">
              <a16:creationId xmlns:a16="http://schemas.microsoft.com/office/drawing/2014/main" xmlns="" id="{00000000-0008-0000-2000-00002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3" name="310 CuadroTexto">
          <a:extLst>
            <a:ext uri="{FF2B5EF4-FFF2-40B4-BE49-F238E27FC236}">
              <a16:creationId xmlns:a16="http://schemas.microsoft.com/office/drawing/2014/main" xmlns="" id="{00000000-0008-0000-2000-00002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4" name="311 CuadroTexto">
          <a:extLst>
            <a:ext uri="{FF2B5EF4-FFF2-40B4-BE49-F238E27FC236}">
              <a16:creationId xmlns:a16="http://schemas.microsoft.com/office/drawing/2014/main" xmlns="" id="{00000000-0008-0000-2000-00003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5" name="312 CuadroTexto">
          <a:extLst>
            <a:ext uri="{FF2B5EF4-FFF2-40B4-BE49-F238E27FC236}">
              <a16:creationId xmlns:a16="http://schemas.microsoft.com/office/drawing/2014/main" xmlns="" id="{00000000-0008-0000-2000-00003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6" name="313 CuadroTexto">
          <a:extLst>
            <a:ext uri="{FF2B5EF4-FFF2-40B4-BE49-F238E27FC236}">
              <a16:creationId xmlns:a16="http://schemas.microsoft.com/office/drawing/2014/main" xmlns="" id="{00000000-0008-0000-2000-00003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7" name="314 CuadroTexto">
          <a:extLst>
            <a:ext uri="{FF2B5EF4-FFF2-40B4-BE49-F238E27FC236}">
              <a16:creationId xmlns:a16="http://schemas.microsoft.com/office/drawing/2014/main" xmlns="" id="{00000000-0008-0000-2000-00003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8" name="315 CuadroTexto">
          <a:extLst>
            <a:ext uri="{FF2B5EF4-FFF2-40B4-BE49-F238E27FC236}">
              <a16:creationId xmlns:a16="http://schemas.microsoft.com/office/drawing/2014/main" xmlns="" id="{00000000-0008-0000-2000-00003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09" name="316 CuadroTexto">
          <a:extLst>
            <a:ext uri="{FF2B5EF4-FFF2-40B4-BE49-F238E27FC236}">
              <a16:creationId xmlns:a16="http://schemas.microsoft.com/office/drawing/2014/main" xmlns="" id="{00000000-0008-0000-2000-00003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0" name="317 CuadroTexto">
          <a:extLst>
            <a:ext uri="{FF2B5EF4-FFF2-40B4-BE49-F238E27FC236}">
              <a16:creationId xmlns:a16="http://schemas.microsoft.com/office/drawing/2014/main" xmlns="" id="{00000000-0008-0000-2000-00003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1" name="318 CuadroTexto">
          <a:extLst>
            <a:ext uri="{FF2B5EF4-FFF2-40B4-BE49-F238E27FC236}">
              <a16:creationId xmlns:a16="http://schemas.microsoft.com/office/drawing/2014/main" xmlns="" id="{00000000-0008-0000-2000-00003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2" name="319 CuadroTexto">
          <a:extLst>
            <a:ext uri="{FF2B5EF4-FFF2-40B4-BE49-F238E27FC236}">
              <a16:creationId xmlns:a16="http://schemas.microsoft.com/office/drawing/2014/main" xmlns="" id="{00000000-0008-0000-2000-00003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3" name="320 CuadroTexto">
          <a:extLst>
            <a:ext uri="{FF2B5EF4-FFF2-40B4-BE49-F238E27FC236}">
              <a16:creationId xmlns:a16="http://schemas.microsoft.com/office/drawing/2014/main" xmlns="" id="{00000000-0008-0000-2000-00003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4" name="321 CuadroTexto">
          <a:extLst>
            <a:ext uri="{FF2B5EF4-FFF2-40B4-BE49-F238E27FC236}">
              <a16:creationId xmlns:a16="http://schemas.microsoft.com/office/drawing/2014/main" xmlns="" id="{00000000-0008-0000-2000-00003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5" name="322 CuadroTexto">
          <a:extLst>
            <a:ext uri="{FF2B5EF4-FFF2-40B4-BE49-F238E27FC236}">
              <a16:creationId xmlns:a16="http://schemas.microsoft.com/office/drawing/2014/main" xmlns="" id="{00000000-0008-0000-2000-00003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6" name="323 CuadroTexto">
          <a:extLst>
            <a:ext uri="{FF2B5EF4-FFF2-40B4-BE49-F238E27FC236}">
              <a16:creationId xmlns:a16="http://schemas.microsoft.com/office/drawing/2014/main" xmlns="" id="{00000000-0008-0000-2000-00003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7" name="324 CuadroTexto">
          <a:extLst>
            <a:ext uri="{FF2B5EF4-FFF2-40B4-BE49-F238E27FC236}">
              <a16:creationId xmlns:a16="http://schemas.microsoft.com/office/drawing/2014/main" xmlns="" id="{00000000-0008-0000-2000-00003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 name="325 CuadroTexto">
          <a:extLst>
            <a:ext uri="{FF2B5EF4-FFF2-40B4-BE49-F238E27FC236}">
              <a16:creationId xmlns:a16="http://schemas.microsoft.com/office/drawing/2014/main" xmlns="" id="{00000000-0008-0000-2000-00003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 name="326 CuadroTexto">
          <a:extLst>
            <a:ext uri="{FF2B5EF4-FFF2-40B4-BE49-F238E27FC236}">
              <a16:creationId xmlns:a16="http://schemas.microsoft.com/office/drawing/2014/main" xmlns="" id="{00000000-0008-0000-2000-00003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0" name="327 CuadroTexto">
          <a:extLst>
            <a:ext uri="{FF2B5EF4-FFF2-40B4-BE49-F238E27FC236}">
              <a16:creationId xmlns:a16="http://schemas.microsoft.com/office/drawing/2014/main" xmlns="" id="{00000000-0008-0000-2000-00004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1" name="328 CuadroTexto">
          <a:extLst>
            <a:ext uri="{FF2B5EF4-FFF2-40B4-BE49-F238E27FC236}">
              <a16:creationId xmlns:a16="http://schemas.microsoft.com/office/drawing/2014/main" xmlns="" id="{00000000-0008-0000-2000-00004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2" name="329 CuadroTexto">
          <a:extLst>
            <a:ext uri="{FF2B5EF4-FFF2-40B4-BE49-F238E27FC236}">
              <a16:creationId xmlns:a16="http://schemas.microsoft.com/office/drawing/2014/main" xmlns="" id="{00000000-0008-0000-2000-00004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3" name="330 CuadroTexto">
          <a:extLst>
            <a:ext uri="{FF2B5EF4-FFF2-40B4-BE49-F238E27FC236}">
              <a16:creationId xmlns:a16="http://schemas.microsoft.com/office/drawing/2014/main" xmlns="" id="{00000000-0008-0000-2000-00004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4" name="331 CuadroTexto">
          <a:extLst>
            <a:ext uri="{FF2B5EF4-FFF2-40B4-BE49-F238E27FC236}">
              <a16:creationId xmlns:a16="http://schemas.microsoft.com/office/drawing/2014/main" xmlns="" id="{00000000-0008-0000-2000-00004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5" name="332 CuadroTexto">
          <a:extLst>
            <a:ext uri="{FF2B5EF4-FFF2-40B4-BE49-F238E27FC236}">
              <a16:creationId xmlns:a16="http://schemas.microsoft.com/office/drawing/2014/main" xmlns="" id="{00000000-0008-0000-2000-00004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6" name="333 CuadroTexto">
          <a:extLst>
            <a:ext uri="{FF2B5EF4-FFF2-40B4-BE49-F238E27FC236}">
              <a16:creationId xmlns:a16="http://schemas.microsoft.com/office/drawing/2014/main" xmlns="" id="{00000000-0008-0000-2000-00004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7" name="334 CuadroTexto">
          <a:extLst>
            <a:ext uri="{FF2B5EF4-FFF2-40B4-BE49-F238E27FC236}">
              <a16:creationId xmlns:a16="http://schemas.microsoft.com/office/drawing/2014/main" xmlns="" id="{00000000-0008-0000-2000-00004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8" name="335 CuadroTexto">
          <a:extLst>
            <a:ext uri="{FF2B5EF4-FFF2-40B4-BE49-F238E27FC236}">
              <a16:creationId xmlns:a16="http://schemas.microsoft.com/office/drawing/2014/main" xmlns="" id="{00000000-0008-0000-2000-00004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29" name="336 CuadroTexto">
          <a:extLst>
            <a:ext uri="{FF2B5EF4-FFF2-40B4-BE49-F238E27FC236}">
              <a16:creationId xmlns:a16="http://schemas.microsoft.com/office/drawing/2014/main" xmlns="" id="{00000000-0008-0000-2000-00004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0" name="337 CuadroTexto">
          <a:extLst>
            <a:ext uri="{FF2B5EF4-FFF2-40B4-BE49-F238E27FC236}">
              <a16:creationId xmlns:a16="http://schemas.microsoft.com/office/drawing/2014/main" xmlns="" id="{00000000-0008-0000-2000-00004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1" name="338 CuadroTexto">
          <a:extLst>
            <a:ext uri="{FF2B5EF4-FFF2-40B4-BE49-F238E27FC236}">
              <a16:creationId xmlns:a16="http://schemas.microsoft.com/office/drawing/2014/main" xmlns="" id="{00000000-0008-0000-2000-00004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2" name="339 CuadroTexto">
          <a:extLst>
            <a:ext uri="{FF2B5EF4-FFF2-40B4-BE49-F238E27FC236}">
              <a16:creationId xmlns:a16="http://schemas.microsoft.com/office/drawing/2014/main" xmlns="" id="{00000000-0008-0000-2000-00004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3" name="340 CuadroTexto">
          <a:extLst>
            <a:ext uri="{FF2B5EF4-FFF2-40B4-BE49-F238E27FC236}">
              <a16:creationId xmlns:a16="http://schemas.microsoft.com/office/drawing/2014/main" xmlns="" id="{00000000-0008-0000-2000-00004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4" name="341 CuadroTexto">
          <a:extLst>
            <a:ext uri="{FF2B5EF4-FFF2-40B4-BE49-F238E27FC236}">
              <a16:creationId xmlns:a16="http://schemas.microsoft.com/office/drawing/2014/main" xmlns="" id="{00000000-0008-0000-2000-00004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5" name="342 CuadroTexto">
          <a:extLst>
            <a:ext uri="{FF2B5EF4-FFF2-40B4-BE49-F238E27FC236}">
              <a16:creationId xmlns:a16="http://schemas.microsoft.com/office/drawing/2014/main" xmlns="" id="{00000000-0008-0000-2000-00004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6" name="343 CuadroTexto">
          <a:extLst>
            <a:ext uri="{FF2B5EF4-FFF2-40B4-BE49-F238E27FC236}">
              <a16:creationId xmlns:a16="http://schemas.microsoft.com/office/drawing/2014/main" xmlns="" id="{00000000-0008-0000-2000-00005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7" name="344 CuadroTexto">
          <a:extLst>
            <a:ext uri="{FF2B5EF4-FFF2-40B4-BE49-F238E27FC236}">
              <a16:creationId xmlns:a16="http://schemas.microsoft.com/office/drawing/2014/main" xmlns="" id="{00000000-0008-0000-2000-00005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8" name="345 CuadroTexto">
          <a:extLst>
            <a:ext uri="{FF2B5EF4-FFF2-40B4-BE49-F238E27FC236}">
              <a16:creationId xmlns:a16="http://schemas.microsoft.com/office/drawing/2014/main" xmlns="" id="{00000000-0008-0000-2000-00005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39" name="346 CuadroTexto">
          <a:extLst>
            <a:ext uri="{FF2B5EF4-FFF2-40B4-BE49-F238E27FC236}">
              <a16:creationId xmlns:a16="http://schemas.microsoft.com/office/drawing/2014/main" xmlns="" id="{00000000-0008-0000-2000-00005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0" name="347 CuadroTexto">
          <a:extLst>
            <a:ext uri="{FF2B5EF4-FFF2-40B4-BE49-F238E27FC236}">
              <a16:creationId xmlns:a16="http://schemas.microsoft.com/office/drawing/2014/main" xmlns="" id="{00000000-0008-0000-2000-00005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1" name="348 CuadroTexto">
          <a:extLst>
            <a:ext uri="{FF2B5EF4-FFF2-40B4-BE49-F238E27FC236}">
              <a16:creationId xmlns:a16="http://schemas.microsoft.com/office/drawing/2014/main" xmlns="" id="{00000000-0008-0000-2000-00005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2" name="349 CuadroTexto">
          <a:extLst>
            <a:ext uri="{FF2B5EF4-FFF2-40B4-BE49-F238E27FC236}">
              <a16:creationId xmlns:a16="http://schemas.microsoft.com/office/drawing/2014/main" xmlns="" id="{00000000-0008-0000-2000-00005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3" name="350 CuadroTexto">
          <a:extLst>
            <a:ext uri="{FF2B5EF4-FFF2-40B4-BE49-F238E27FC236}">
              <a16:creationId xmlns:a16="http://schemas.microsoft.com/office/drawing/2014/main" xmlns="" id="{00000000-0008-0000-2000-00005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4" name="351 CuadroTexto">
          <a:extLst>
            <a:ext uri="{FF2B5EF4-FFF2-40B4-BE49-F238E27FC236}">
              <a16:creationId xmlns:a16="http://schemas.microsoft.com/office/drawing/2014/main" xmlns="" id="{00000000-0008-0000-2000-00005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5" name="352 CuadroTexto">
          <a:extLst>
            <a:ext uri="{FF2B5EF4-FFF2-40B4-BE49-F238E27FC236}">
              <a16:creationId xmlns:a16="http://schemas.microsoft.com/office/drawing/2014/main" xmlns="" id="{00000000-0008-0000-2000-00005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6" name="353 CuadroTexto">
          <a:extLst>
            <a:ext uri="{FF2B5EF4-FFF2-40B4-BE49-F238E27FC236}">
              <a16:creationId xmlns:a16="http://schemas.microsoft.com/office/drawing/2014/main" xmlns="" id="{00000000-0008-0000-2000-00005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7" name="354 CuadroTexto">
          <a:extLst>
            <a:ext uri="{FF2B5EF4-FFF2-40B4-BE49-F238E27FC236}">
              <a16:creationId xmlns:a16="http://schemas.microsoft.com/office/drawing/2014/main" xmlns="" id="{00000000-0008-0000-2000-00005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8" name="355 CuadroTexto">
          <a:extLst>
            <a:ext uri="{FF2B5EF4-FFF2-40B4-BE49-F238E27FC236}">
              <a16:creationId xmlns:a16="http://schemas.microsoft.com/office/drawing/2014/main" xmlns="" id="{00000000-0008-0000-2000-00005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49" name="356 CuadroTexto">
          <a:extLst>
            <a:ext uri="{FF2B5EF4-FFF2-40B4-BE49-F238E27FC236}">
              <a16:creationId xmlns:a16="http://schemas.microsoft.com/office/drawing/2014/main" xmlns="" id="{00000000-0008-0000-2000-00005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0" name="357 CuadroTexto">
          <a:extLst>
            <a:ext uri="{FF2B5EF4-FFF2-40B4-BE49-F238E27FC236}">
              <a16:creationId xmlns:a16="http://schemas.microsoft.com/office/drawing/2014/main" xmlns="" id="{00000000-0008-0000-2000-00005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1" name="358 CuadroTexto">
          <a:extLst>
            <a:ext uri="{FF2B5EF4-FFF2-40B4-BE49-F238E27FC236}">
              <a16:creationId xmlns:a16="http://schemas.microsoft.com/office/drawing/2014/main" xmlns="" id="{00000000-0008-0000-2000-00005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2" name="359 CuadroTexto">
          <a:extLst>
            <a:ext uri="{FF2B5EF4-FFF2-40B4-BE49-F238E27FC236}">
              <a16:creationId xmlns:a16="http://schemas.microsoft.com/office/drawing/2014/main" xmlns="" id="{00000000-0008-0000-2000-00006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3" name="360 CuadroTexto">
          <a:extLst>
            <a:ext uri="{FF2B5EF4-FFF2-40B4-BE49-F238E27FC236}">
              <a16:creationId xmlns:a16="http://schemas.microsoft.com/office/drawing/2014/main" xmlns="" id="{00000000-0008-0000-2000-00006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4" name="361 CuadroTexto">
          <a:extLst>
            <a:ext uri="{FF2B5EF4-FFF2-40B4-BE49-F238E27FC236}">
              <a16:creationId xmlns:a16="http://schemas.microsoft.com/office/drawing/2014/main" xmlns="" id="{00000000-0008-0000-2000-00006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5" name="362 CuadroTexto">
          <a:extLst>
            <a:ext uri="{FF2B5EF4-FFF2-40B4-BE49-F238E27FC236}">
              <a16:creationId xmlns:a16="http://schemas.microsoft.com/office/drawing/2014/main" xmlns="" id="{00000000-0008-0000-2000-00006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6" name="363 CuadroTexto">
          <a:extLst>
            <a:ext uri="{FF2B5EF4-FFF2-40B4-BE49-F238E27FC236}">
              <a16:creationId xmlns:a16="http://schemas.microsoft.com/office/drawing/2014/main" xmlns="" id="{00000000-0008-0000-2000-00006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7" name="364 CuadroTexto">
          <a:extLst>
            <a:ext uri="{FF2B5EF4-FFF2-40B4-BE49-F238E27FC236}">
              <a16:creationId xmlns:a16="http://schemas.microsoft.com/office/drawing/2014/main" xmlns="" id="{00000000-0008-0000-2000-00006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8" name="365 CuadroTexto">
          <a:extLst>
            <a:ext uri="{FF2B5EF4-FFF2-40B4-BE49-F238E27FC236}">
              <a16:creationId xmlns:a16="http://schemas.microsoft.com/office/drawing/2014/main" xmlns="" id="{00000000-0008-0000-2000-00006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59" name="366 CuadroTexto">
          <a:extLst>
            <a:ext uri="{FF2B5EF4-FFF2-40B4-BE49-F238E27FC236}">
              <a16:creationId xmlns:a16="http://schemas.microsoft.com/office/drawing/2014/main" xmlns="" id="{00000000-0008-0000-2000-00006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0" name="367 CuadroTexto">
          <a:extLst>
            <a:ext uri="{FF2B5EF4-FFF2-40B4-BE49-F238E27FC236}">
              <a16:creationId xmlns:a16="http://schemas.microsoft.com/office/drawing/2014/main" xmlns="" id="{00000000-0008-0000-2000-00006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1" name="368 CuadroTexto">
          <a:extLst>
            <a:ext uri="{FF2B5EF4-FFF2-40B4-BE49-F238E27FC236}">
              <a16:creationId xmlns:a16="http://schemas.microsoft.com/office/drawing/2014/main" xmlns="" id="{00000000-0008-0000-2000-00006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2" name="369 CuadroTexto">
          <a:extLst>
            <a:ext uri="{FF2B5EF4-FFF2-40B4-BE49-F238E27FC236}">
              <a16:creationId xmlns:a16="http://schemas.microsoft.com/office/drawing/2014/main" xmlns="" id="{00000000-0008-0000-2000-00006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3" name="370 CuadroTexto">
          <a:extLst>
            <a:ext uri="{FF2B5EF4-FFF2-40B4-BE49-F238E27FC236}">
              <a16:creationId xmlns:a16="http://schemas.microsoft.com/office/drawing/2014/main" xmlns="" id="{00000000-0008-0000-2000-00006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4" name="371 CuadroTexto">
          <a:extLst>
            <a:ext uri="{FF2B5EF4-FFF2-40B4-BE49-F238E27FC236}">
              <a16:creationId xmlns:a16="http://schemas.microsoft.com/office/drawing/2014/main" xmlns="" id="{00000000-0008-0000-2000-00006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5" name="372 CuadroTexto">
          <a:extLst>
            <a:ext uri="{FF2B5EF4-FFF2-40B4-BE49-F238E27FC236}">
              <a16:creationId xmlns:a16="http://schemas.microsoft.com/office/drawing/2014/main" xmlns="" id="{00000000-0008-0000-2000-00006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6" name="373 CuadroTexto">
          <a:extLst>
            <a:ext uri="{FF2B5EF4-FFF2-40B4-BE49-F238E27FC236}">
              <a16:creationId xmlns:a16="http://schemas.microsoft.com/office/drawing/2014/main" xmlns="" id="{00000000-0008-0000-2000-00006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7" name="374 CuadroTexto">
          <a:extLst>
            <a:ext uri="{FF2B5EF4-FFF2-40B4-BE49-F238E27FC236}">
              <a16:creationId xmlns:a16="http://schemas.microsoft.com/office/drawing/2014/main" xmlns="" id="{00000000-0008-0000-2000-00006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8" name="375 CuadroTexto">
          <a:extLst>
            <a:ext uri="{FF2B5EF4-FFF2-40B4-BE49-F238E27FC236}">
              <a16:creationId xmlns:a16="http://schemas.microsoft.com/office/drawing/2014/main" xmlns="" id="{00000000-0008-0000-2000-00007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69" name="376 CuadroTexto">
          <a:extLst>
            <a:ext uri="{FF2B5EF4-FFF2-40B4-BE49-F238E27FC236}">
              <a16:creationId xmlns:a16="http://schemas.microsoft.com/office/drawing/2014/main" xmlns="" id="{00000000-0008-0000-2000-00007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0" name="377 CuadroTexto">
          <a:extLst>
            <a:ext uri="{FF2B5EF4-FFF2-40B4-BE49-F238E27FC236}">
              <a16:creationId xmlns:a16="http://schemas.microsoft.com/office/drawing/2014/main" xmlns="" id="{00000000-0008-0000-2000-00007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1" name="378 CuadroTexto">
          <a:extLst>
            <a:ext uri="{FF2B5EF4-FFF2-40B4-BE49-F238E27FC236}">
              <a16:creationId xmlns:a16="http://schemas.microsoft.com/office/drawing/2014/main" xmlns="" id="{00000000-0008-0000-2000-00007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2" name="379 CuadroTexto">
          <a:extLst>
            <a:ext uri="{FF2B5EF4-FFF2-40B4-BE49-F238E27FC236}">
              <a16:creationId xmlns:a16="http://schemas.microsoft.com/office/drawing/2014/main" xmlns="" id="{00000000-0008-0000-2000-00007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3" name="380 CuadroTexto">
          <a:extLst>
            <a:ext uri="{FF2B5EF4-FFF2-40B4-BE49-F238E27FC236}">
              <a16:creationId xmlns:a16="http://schemas.microsoft.com/office/drawing/2014/main" xmlns="" id="{00000000-0008-0000-2000-00007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4" name="381 CuadroTexto">
          <a:extLst>
            <a:ext uri="{FF2B5EF4-FFF2-40B4-BE49-F238E27FC236}">
              <a16:creationId xmlns:a16="http://schemas.microsoft.com/office/drawing/2014/main" xmlns="" id="{00000000-0008-0000-2000-00007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5" name="382 CuadroTexto">
          <a:extLst>
            <a:ext uri="{FF2B5EF4-FFF2-40B4-BE49-F238E27FC236}">
              <a16:creationId xmlns:a16="http://schemas.microsoft.com/office/drawing/2014/main" xmlns="" id="{00000000-0008-0000-2000-00007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6" name="383 CuadroTexto">
          <a:extLst>
            <a:ext uri="{FF2B5EF4-FFF2-40B4-BE49-F238E27FC236}">
              <a16:creationId xmlns:a16="http://schemas.microsoft.com/office/drawing/2014/main" xmlns="" id="{00000000-0008-0000-2000-00007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7" name="384 CuadroTexto">
          <a:extLst>
            <a:ext uri="{FF2B5EF4-FFF2-40B4-BE49-F238E27FC236}">
              <a16:creationId xmlns:a16="http://schemas.microsoft.com/office/drawing/2014/main" xmlns="" id="{00000000-0008-0000-2000-00007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8" name="385 CuadroTexto">
          <a:extLst>
            <a:ext uri="{FF2B5EF4-FFF2-40B4-BE49-F238E27FC236}">
              <a16:creationId xmlns:a16="http://schemas.microsoft.com/office/drawing/2014/main" xmlns="" id="{00000000-0008-0000-2000-00007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79" name="386 CuadroTexto">
          <a:extLst>
            <a:ext uri="{FF2B5EF4-FFF2-40B4-BE49-F238E27FC236}">
              <a16:creationId xmlns:a16="http://schemas.microsoft.com/office/drawing/2014/main" xmlns="" id="{00000000-0008-0000-2000-00007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0" name="387 CuadroTexto">
          <a:extLst>
            <a:ext uri="{FF2B5EF4-FFF2-40B4-BE49-F238E27FC236}">
              <a16:creationId xmlns:a16="http://schemas.microsoft.com/office/drawing/2014/main" xmlns="" id="{00000000-0008-0000-2000-00007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1" name="388 CuadroTexto">
          <a:extLst>
            <a:ext uri="{FF2B5EF4-FFF2-40B4-BE49-F238E27FC236}">
              <a16:creationId xmlns:a16="http://schemas.microsoft.com/office/drawing/2014/main" xmlns="" id="{00000000-0008-0000-2000-00007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2" name="389 CuadroTexto">
          <a:extLst>
            <a:ext uri="{FF2B5EF4-FFF2-40B4-BE49-F238E27FC236}">
              <a16:creationId xmlns:a16="http://schemas.microsoft.com/office/drawing/2014/main" xmlns="" id="{00000000-0008-0000-2000-00007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3" name="390 CuadroTexto">
          <a:extLst>
            <a:ext uri="{FF2B5EF4-FFF2-40B4-BE49-F238E27FC236}">
              <a16:creationId xmlns:a16="http://schemas.microsoft.com/office/drawing/2014/main" xmlns="" id="{00000000-0008-0000-2000-00007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4" name="391 CuadroTexto">
          <a:extLst>
            <a:ext uri="{FF2B5EF4-FFF2-40B4-BE49-F238E27FC236}">
              <a16:creationId xmlns:a16="http://schemas.microsoft.com/office/drawing/2014/main" xmlns="" id="{00000000-0008-0000-2000-00008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5" name="392 CuadroTexto">
          <a:extLst>
            <a:ext uri="{FF2B5EF4-FFF2-40B4-BE49-F238E27FC236}">
              <a16:creationId xmlns:a16="http://schemas.microsoft.com/office/drawing/2014/main" xmlns="" id="{00000000-0008-0000-2000-00008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6" name="393 CuadroTexto">
          <a:extLst>
            <a:ext uri="{FF2B5EF4-FFF2-40B4-BE49-F238E27FC236}">
              <a16:creationId xmlns:a16="http://schemas.microsoft.com/office/drawing/2014/main" xmlns="" id="{00000000-0008-0000-2000-00008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7" name="394 CuadroTexto">
          <a:extLst>
            <a:ext uri="{FF2B5EF4-FFF2-40B4-BE49-F238E27FC236}">
              <a16:creationId xmlns:a16="http://schemas.microsoft.com/office/drawing/2014/main" xmlns="" id="{00000000-0008-0000-2000-00008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8" name="395 CuadroTexto">
          <a:extLst>
            <a:ext uri="{FF2B5EF4-FFF2-40B4-BE49-F238E27FC236}">
              <a16:creationId xmlns:a16="http://schemas.microsoft.com/office/drawing/2014/main" xmlns="" id="{00000000-0008-0000-2000-00008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 name="396 CuadroTexto">
          <a:extLst>
            <a:ext uri="{FF2B5EF4-FFF2-40B4-BE49-F238E27FC236}">
              <a16:creationId xmlns:a16="http://schemas.microsoft.com/office/drawing/2014/main" xmlns="" id="{00000000-0008-0000-2000-00008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0" name="397 CuadroTexto">
          <a:extLst>
            <a:ext uri="{FF2B5EF4-FFF2-40B4-BE49-F238E27FC236}">
              <a16:creationId xmlns:a16="http://schemas.microsoft.com/office/drawing/2014/main" xmlns="" id="{00000000-0008-0000-2000-00008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1" name="398 CuadroTexto">
          <a:extLst>
            <a:ext uri="{FF2B5EF4-FFF2-40B4-BE49-F238E27FC236}">
              <a16:creationId xmlns:a16="http://schemas.microsoft.com/office/drawing/2014/main" xmlns="" id="{00000000-0008-0000-2000-00008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2" name="399 CuadroTexto">
          <a:extLst>
            <a:ext uri="{FF2B5EF4-FFF2-40B4-BE49-F238E27FC236}">
              <a16:creationId xmlns:a16="http://schemas.microsoft.com/office/drawing/2014/main" xmlns="" id="{00000000-0008-0000-2000-00008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3" name="400 CuadroTexto">
          <a:extLst>
            <a:ext uri="{FF2B5EF4-FFF2-40B4-BE49-F238E27FC236}">
              <a16:creationId xmlns:a16="http://schemas.microsoft.com/office/drawing/2014/main" xmlns="" id="{00000000-0008-0000-2000-00008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4" name="401 CuadroTexto">
          <a:extLst>
            <a:ext uri="{FF2B5EF4-FFF2-40B4-BE49-F238E27FC236}">
              <a16:creationId xmlns:a16="http://schemas.microsoft.com/office/drawing/2014/main" xmlns="" id="{00000000-0008-0000-2000-00008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5" name="402 CuadroTexto">
          <a:extLst>
            <a:ext uri="{FF2B5EF4-FFF2-40B4-BE49-F238E27FC236}">
              <a16:creationId xmlns:a16="http://schemas.microsoft.com/office/drawing/2014/main" xmlns="" id="{00000000-0008-0000-2000-00008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6" name="403 CuadroTexto">
          <a:extLst>
            <a:ext uri="{FF2B5EF4-FFF2-40B4-BE49-F238E27FC236}">
              <a16:creationId xmlns:a16="http://schemas.microsoft.com/office/drawing/2014/main" xmlns="" id="{00000000-0008-0000-2000-00008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7" name="404 CuadroTexto">
          <a:extLst>
            <a:ext uri="{FF2B5EF4-FFF2-40B4-BE49-F238E27FC236}">
              <a16:creationId xmlns:a16="http://schemas.microsoft.com/office/drawing/2014/main" xmlns="" id="{00000000-0008-0000-2000-00008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8" name="405 CuadroTexto">
          <a:extLst>
            <a:ext uri="{FF2B5EF4-FFF2-40B4-BE49-F238E27FC236}">
              <a16:creationId xmlns:a16="http://schemas.microsoft.com/office/drawing/2014/main" xmlns="" id="{00000000-0008-0000-2000-00008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99" name="406 CuadroTexto">
          <a:extLst>
            <a:ext uri="{FF2B5EF4-FFF2-40B4-BE49-F238E27FC236}">
              <a16:creationId xmlns:a16="http://schemas.microsoft.com/office/drawing/2014/main" xmlns="" id="{00000000-0008-0000-2000-00008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0" name="407 CuadroTexto">
          <a:extLst>
            <a:ext uri="{FF2B5EF4-FFF2-40B4-BE49-F238E27FC236}">
              <a16:creationId xmlns:a16="http://schemas.microsoft.com/office/drawing/2014/main" xmlns="" id="{00000000-0008-0000-2000-000090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1" name="408 CuadroTexto">
          <a:extLst>
            <a:ext uri="{FF2B5EF4-FFF2-40B4-BE49-F238E27FC236}">
              <a16:creationId xmlns:a16="http://schemas.microsoft.com/office/drawing/2014/main" xmlns="" id="{00000000-0008-0000-2000-00009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2" name="409 CuadroTexto">
          <a:extLst>
            <a:ext uri="{FF2B5EF4-FFF2-40B4-BE49-F238E27FC236}">
              <a16:creationId xmlns:a16="http://schemas.microsoft.com/office/drawing/2014/main" xmlns="" id="{00000000-0008-0000-2000-00009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3" name="410 CuadroTexto">
          <a:extLst>
            <a:ext uri="{FF2B5EF4-FFF2-40B4-BE49-F238E27FC236}">
              <a16:creationId xmlns:a16="http://schemas.microsoft.com/office/drawing/2014/main" xmlns="" id="{00000000-0008-0000-2000-00009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4" name="411 CuadroTexto">
          <a:extLst>
            <a:ext uri="{FF2B5EF4-FFF2-40B4-BE49-F238E27FC236}">
              <a16:creationId xmlns:a16="http://schemas.microsoft.com/office/drawing/2014/main" xmlns="" id="{00000000-0008-0000-2000-00009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5" name="412 CuadroTexto">
          <a:extLst>
            <a:ext uri="{FF2B5EF4-FFF2-40B4-BE49-F238E27FC236}">
              <a16:creationId xmlns:a16="http://schemas.microsoft.com/office/drawing/2014/main" xmlns="" id="{00000000-0008-0000-2000-00009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6" name="413 CuadroTexto">
          <a:extLst>
            <a:ext uri="{FF2B5EF4-FFF2-40B4-BE49-F238E27FC236}">
              <a16:creationId xmlns:a16="http://schemas.microsoft.com/office/drawing/2014/main" xmlns="" id="{00000000-0008-0000-2000-00009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7" name="414 CuadroTexto">
          <a:extLst>
            <a:ext uri="{FF2B5EF4-FFF2-40B4-BE49-F238E27FC236}">
              <a16:creationId xmlns:a16="http://schemas.microsoft.com/office/drawing/2014/main" xmlns="" id="{00000000-0008-0000-2000-00009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8" name="415 CuadroTexto">
          <a:extLst>
            <a:ext uri="{FF2B5EF4-FFF2-40B4-BE49-F238E27FC236}">
              <a16:creationId xmlns:a16="http://schemas.microsoft.com/office/drawing/2014/main" xmlns="" id="{00000000-0008-0000-2000-00009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09" name="416 CuadroTexto">
          <a:extLst>
            <a:ext uri="{FF2B5EF4-FFF2-40B4-BE49-F238E27FC236}">
              <a16:creationId xmlns:a16="http://schemas.microsoft.com/office/drawing/2014/main" xmlns="" id="{00000000-0008-0000-2000-00009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0" name="417 CuadroTexto">
          <a:extLst>
            <a:ext uri="{FF2B5EF4-FFF2-40B4-BE49-F238E27FC236}">
              <a16:creationId xmlns:a16="http://schemas.microsoft.com/office/drawing/2014/main" xmlns="" id="{00000000-0008-0000-2000-00009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1" name="418 CuadroTexto">
          <a:extLst>
            <a:ext uri="{FF2B5EF4-FFF2-40B4-BE49-F238E27FC236}">
              <a16:creationId xmlns:a16="http://schemas.microsoft.com/office/drawing/2014/main" xmlns="" id="{00000000-0008-0000-2000-00009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2" name="419 CuadroTexto">
          <a:extLst>
            <a:ext uri="{FF2B5EF4-FFF2-40B4-BE49-F238E27FC236}">
              <a16:creationId xmlns:a16="http://schemas.microsoft.com/office/drawing/2014/main" xmlns="" id="{00000000-0008-0000-2000-00009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3" name="420 CuadroTexto">
          <a:extLst>
            <a:ext uri="{FF2B5EF4-FFF2-40B4-BE49-F238E27FC236}">
              <a16:creationId xmlns:a16="http://schemas.microsoft.com/office/drawing/2014/main" xmlns="" id="{00000000-0008-0000-2000-00009D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4" name="421 CuadroTexto">
          <a:extLst>
            <a:ext uri="{FF2B5EF4-FFF2-40B4-BE49-F238E27FC236}">
              <a16:creationId xmlns:a16="http://schemas.microsoft.com/office/drawing/2014/main" xmlns="" id="{00000000-0008-0000-2000-00009E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5" name="422 CuadroTexto">
          <a:extLst>
            <a:ext uri="{FF2B5EF4-FFF2-40B4-BE49-F238E27FC236}">
              <a16:creationId xmlns:a16="http://schemas.microsoft.com/office/drawing/2014/main" xmlns="" id="{00000000-0008-0000-2000-00009F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16" name="423 CuadroTexto">
          <a:extLst>
            <a:ext uri="{FF2B5EF4-FFF2-40B4-BE49-F238E27FC236}">
              <a16:creationId xmlns:a16="http://schemas.microsoft.com/office/drawing/2014/main" xmlns="" id="{00000000-0008-0000-2000-0000A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7" name="424 CuadroTexto">
          <a:extLst>
            <a:ext uri="{FF2B5EF4-FFF2-40B4-BE49-F238E27FC236}">
              <a16:creationId xmlns:a16="http://schemas.microsoft.com/office/drawing/2014/main" xmlns="" id="{00000000-0008-0000-2000-0000A1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8" name="425 CuadroTexto">
          <a:extLst>
            <a:ext uri="{FF2B5EF4-FFF2-40B4-BE49-F238E27FC236}">
              <a16:creationId xmlns:a16="http://schemas.microsoft.com/office/drawing/2014/main" xmlns="" id="{00000000-0008-0000-2000-0000A2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19" name="426 CuadroTexto">
          <a:extLst>
            <a:ext uri="{FF2B5EF4-FFF2-40B4-BE49-F238E27FC236}">
              <a16:creationId xmlns:a16="http://schemas.microsoft.com/office/drawing/2014/main" xmlns="" id="{00000000-0008-0000-2000-0000A3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0" name="427 CuadroTexto">
          <a:extLst>
            <a:ext uri="{FF2B5EF4-FFF2-40B4-BE49-F238E27FC236}">
              <a16:creationId xmlns:a16="http://schemas.microsoft.com/office/drawing/2014/main" xmlns="" id="{00000000-0008-0000-2000-0000A4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1" name="428 CuadroTexto">
          <a:extLst>
            <a:ext uri="{FF2B5EF4-FFF2-40B4-BE49-F238E27FC236}">
              <a16:creationId xmlns:a16="http://schemas.microsoft.com/office/drawing/2014/main" xmlns="" id="{00000000-0008-0000-2000-0000A5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2" name="429 CuadroTexto">
          <a:extLst>
            <a:ext uri="{FF2B5EF4-FFF2-40B4-BE49-F238E27FC236}">
              <a16:creationId xmlns:a16="http://schemas.microsoft.com/office/drawing/2014/main" xmlns="" id="{00000000-0008-0000-2000-0000A6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3" name="430 CuadroTexto">
          <a:extLst>
            <a:ext uri="{FF2B5EF4-FFF2-40B4-BE49-F238E27FC236}">
              <a16:creationId xmlns:a16="http://schemas.microsoft.com/office/drawing/2014/main" xmlns="" id="{00000000-0008-0000-2000-0000A7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4" name="431 CuadroTexto">
          <a:extLst>
            <a:ext uri="{FF2B5EF4-FFF2-40B4-BE49-F238E27FC236}">
              <a16:creationId xmlns:a16="http://schemas.microsoft.com/office/drawing/2014/main" xmlns="" id="{00000000-0008-0000-2000-0000A8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5" name="432 CuadroTexto">
          <a:extLst>
            <a:ext uri="{FF2B5EF4-FFF2-40B4-BE49-F238E27FC236}">
              <a16:creationId xmlns:a16="http://schemas.microsoft.com/office/drawing/2014/main" xmlns="" id="{00000000-0008-0000-2000-0000A9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6" name="433 CuadroTexto">
          <a:extLst>
            <a:ext uri="{FF2B5EF4-FFF2-40B4-BE49-F238E27FC236}">
              <a16:creationId xmlns:a16="http://schemas.microsoft.com/office/drawing/2014/main" xmlns="" id="{00000000-0008-0000-2000-0000AA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7" name="434 CuadroTexto">
          <a:extLst>
            <a:ext uri="{FF2B5EF4-FFF2-40B4-BE49-F238E27FC236}">
              <a16:creationId xmlns:a16="http://schemas.microsoft.com/office/drawing/2014/main" xmlns="" id="{00000000-0008-0000-2000-0000AB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8" name="435 CuadroTexto">
          <a:extLst>
            <a:ext uri="{FF2B5EF4-FFF2-40B4-BE49-F238E27FC236}">
              <a16:creationId xmlns:a16="http://schemas.microsoft.com/office/drawing/2014/main" xmlns="" id="{00000000-0008-0000-2000-0000AC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29" name="436 CuadroTexto">
          <a:extLst>
            <a:ext uri="{FF2B5EF4-FFF2-40B4-BE49-F238E27FC236}">
              <a16:creationId xmlns:a16="http://schemas.microsoft.com/office/drawing/2014/main" xmlns="" id="{00000000-0008-0000-2000-0000AD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0" name="437 CuadroTexto">
          <a:extLst>
            <a:ext uri="{FF2B5EF4-FFF2-40B4-BE49-F238E27FC236}">
              <a16:creationId xmlns:a16="http://schemas.microsoft.com/office/drawing/2014/main" xmlns="" id="{00000000-0008-0000-2000-0000AE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 name="438 CuadroTexto">
          <a:extLst>
            <a:ext uri="{FF2B5EF4-FFF2-40B4-BE49-F238E27FC236}">
              <a16:creationId xmlns:a16="http://schemas.microsoft.com/office/drawing/2014/main" xmlns="" id="{00000000-0008-0000-2000-0000AF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 name="439 CuadroTexto">
          <a:extLst>
            <a:ext uri="{FF2B5EF4-FFF2-40B4-BE49-F238E27FC236}">
              <a16:creationId xmlns:a16="http://schemas.microsoft.com/office/drawing/2014/main" xmlns="" id="{00000000-0008-0000-2000-0000B001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3" name="440 CuadroTexto">
          <a:extLst>
            <a:ext uri="{FF2B5EF4-FFF2-40B4-BE49-F238E27FC236}">
              <a16:creationId xmlns:a16="http://schemas.microsoft.com/office/drawing/2014/main" xmlns="" id="{00000000-0008-0000-2000-0000B1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 name="441 CuadroTexto">
          <a:extLst>
            <a:ext uri="{FF2B5EF4-FFF2-40B4-BE49-F238E27FC236}">
              <a16:creationId xmlns:a16="http://schemas.microsoft.com/office/drawing/2014/main" xmlns="" id="{00000000-0008-0000-2000-0000B2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5" name="442 CuadroTexto">
          <a:extLst>
            <a:ext uri="{FF2B5EF4-FFF2-40B4-BE49-F238E27FC236}">
              <a16:creationId xmlns:a16="http://schemas.microsoft.com/office/drawing/2014/main" xmlns="" id="{00000000-0008-0000-2000-0000B3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6" name="443 CuadroTexto">
          <a:extLst>
            <a:ext uri="{FF2B5EF4-FFF2-40B4-BE49-F238E27FC236}">
              <a16:creationId xmlns:a16="http://schemas.microsoft.com/office/drawing/2014/main" xmlns="" id="{00000000-0008-0000-2000-0000B4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7" name="444 CuadroTexto">
          <a:extLst>
            <a:ext uri="{FF2B5EF4-FFF2-40B4-BE49-F238E27FC236}">
              <a16:creationId xmlns:a16="http://schemas.microsoft.com/office/drawing/2014/main" xmlns="" id="{00000000-0008-0000-2000-0000B5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8" name="445 CuadroTexto">
          <a:extLst>
            <a:ext uri="{FF2B5EF4-FFF2-40B4-BE49-F238E27FC236}">
              <a16:creationId xmlns:a16="http://schemas.microsoft.com/office/drawing/2014/main" xmlns="" id="{00000000-0008-0000-2000-0000B6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9" name="446 CuadroTexto">
          <a:extLst>
            <a:ext uri="{FF2B5EF4-FFF2-40B4-BE49-F238E27FC236}">
              <a16:creationId xmlns:a16="http://schemas.microsoft.com/office/drawing/2014/main" xmlns="" id="{00000000-0008-0000-2000-0000B7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0" name="447 CuadroTexto">
          <a:extLst>
            <a:ext uri="{FF2B5EF4-FFF2-40B4-BE49-F238E27FC236}">
              <a16:creationId xmlns:a16="http://schemas.microsoft.com/office/drawing/2014/main" xmlns="" id="{00000000-0008-0000-2000-0000B8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1" name="448 CuadroTexto">
          <a:extLst>
            <a:ext uri="{FF2B5EF4-FFF2-40B4-BE49-F238E27FC236}">
              <a16:creationId xmlns:a16="http://schemas.microsoft.com/office/drawing/2014/main" xmlns="" id="{00000000-0008-0000-2000-0000B9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2" name="449 CuadroTexto">
          <a:extLst>
            <a:ext uri="{FF2B5EF4-FFF2-40B4-BE49-F238E27FC236}">
              <a16:creationId xmlns:a16="http://schemas.microsoft.com/office/drawing/2014/main" xmlns="" id="{00000000-0008-0000-2000-0000BA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3" name="450 CuadroTexto">
          <a:extLst>
            <a:ext uri="{FF2B5EF4-FFF2-40B4-BE49-F238E27FC236}">
              <a16:creationId xmlns:a16="http://schemas.microsoft.com/office/drawing/2014/main" xmlns="" id="{00000000-0008-0000-2000-0000BB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44" name="451 CuadroTexto">
          <a:extLst>
            <a:ext uri="{FF2B5EF4-FFF2-40B4-BE49-F238E27FC236}">
              <a16:creationId xmlns:a16="http://schemas.microsoft.com/office/drawing/2014/main" xmlns="" id="{00000000-0008-0000-2000-0000BC01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 name="17 CuadroTexto">
          <a:extLst>
            <a:ext uri="{FF2B5EF4-FFF2-40B4-BE49-F238E27FC236}">
              <a16:creationId xmlns:a16="http://schemas.microsoft.com/office/drawing/2014/main" xmlns="" id="{00000000-0008-0000-2000-0000B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46" name="90 CuadroTexto">
          <a:extLst>
            <a:ext uri="{FF2B5EF4-FFF2-40B4-BE49-F238E27FC236}">
              <a16:creationId xmlns:a16="http://schemas.microsoft.com/office/drawing/2014/main" xmlns="" id="{00000000-0008-0000-2000-0000BE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7" name="91 CuadroTexto">
          <a:extLst>
            <a:ext uri="{FF2B5EF4-FFF2-40B4-BE49-F238E27FC236}">
              <a16:creationId xmlns:a16="http://schemas.microsoft.com/office/drawing/2014/main" xmlns="" id="{00000000-0008-0000-2000-0000BF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8" name="92 CuadroTexto">
          <a:extLst>
            <a:ext uri="{FF2B5EF4-FFF2-40B4-BE49-F238E27FC236}">
              <a16:creationId xmlns:a16="http://schemas.microsoft.com/office/drawing/2014/main" xmlns="" id="{00000000-0008-0000-2000-0000C0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49" name="93 CuadroTexto">
          <a:extLst>
            <a:ext uri="{FF2B5EF4-FFF2-40B4-BE49-F238E27FC236}">
              <a16:creationId xmlns:a16="http://schemas.microsoft.com/office/drawing/2014/main" xmlns="" id="{00000000-0008-0000-2000-0000C1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0" name="94 CuadroTexto">
          <a:extLst>
            <a:ext uri="{FF2B5EF4-FFF2-40B4-BE49-F238E27FC236}">
              <a16:creationId xmlns:a16="http://schemas.microsoft.com/office/drawing/2014/main" xmlns="" id="{00000000-0008-0000-2000-0000C2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 name="95 CuadroTexto">
          <a:extLst>
            <a:ext uri="{FF2B5EF4-FFF2-40B4-BE49-F238E27FC236}">
              <a16:creationId xmlns:a16="http://schemas.microsoft.com/office/drawing/2014/main" xmlns="" id="{00000000-0008-0000-2000-0000C3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 name="96 CuadroTexto">
          <a:extLst>
            <a:ext uri="{FF2B5EF4-FFF2-40B4-BE49-F238E27FC236}">
              <a16:creationId xmlns:a16="http://schemas.microsoft.com/office/drawing/2014/main" xmlns="" id="{00000000-0008-0000-2000-0000C4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3" name="97 CuadroTexto">
          <a:extLst>
            <a:ext uri="{FF2B5EF4-FFF2-40B4-BE49-F238E27FC236}">
              <a16:creationId xmlns:a16="http://schemas.microsoft.com/office/drawing/2014/main" xmlns="" id="{00000000-0008-0000-2000-0000C5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4" name="98 CuadroTexto">
          <a:extLst>
            <a:ext uri="{FF2B5EF4-FFF2-40B4-BE49-F238E27FC236}">
              <a16:creationId xmlns:a16="http://schemas.microsoft.com/office/drawing/2014/main" xmlns="" id="{00000000-0008-0000-2000-0000C6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5" name="99 CuadroTexto">
          <a:extLst>
            <a:ext uri="{FF2B5EF4-FFF2-40B4-BE49-F238E27FC236}">
              <a16:creationId xmlns:a16="http://schemas.microsoft.com/office/drawing/2014/main" xmlns="" id="{00000000-0008-0000-2000-0000C7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6" name="100 CuadroTexto">
          <a:extLst>
            <a:ext uri="{FF2B5EF4-FFF2-40B4-BE49-F238E27FC236}">
              <a16:creationId xmlns:a16="http://schemas.microsoft.com/office/drawing/2014/main" xmlns="" id="{00000000-0008-0000-2000-0000C8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7" name="101 CuadroTexto">
          <a:extLst>
            <a:ext uri="{FF2B5EF4-FFF2-40B4-BE49-F238E27FC236}">
              <a16:creationId xmlns:a16="http://schemas.microsoft.com/office/drawing/2014/main" xmlns="" id="{00000000-0008-0000-2000-0000C90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8" name="118 CuadroTexto">
          <a:extLst>
            <a:ext uri="{FF2B5EF4-FFF2-40B4-BE49-F238E27FC236}">
              <a16:creationId xmlns:a16="http://schemas.microsoft.com/office/drawing/2014/main" xmlns="" id="{00000000-0008-0000-2000-0000C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 name="119 CuadroTexto">
          <a:extLst>
            <a:ext uri="{FF2B5EF4-FFF2-40B4-BE49-F238E27FC236}">
              <a16:creationId xmlns:a16="http://schemas.microsoft.com/office/drawing/2014/main" xmlns="" id="{00000000-0008-0000-2000-0000C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 name="120 CuadroTexto">
          <a:extLst>
            <a:ext uri="{FF2B5EF4-FFF2-40B4-BE49-F238E27FC236}">
              <a16:creationId xmlns:a16="http://schemas.microsoft.com/office/drawing/2014/main" xmlns="" id="{00000000-0008-0000-2000-0000C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 name="121 CuadroTexto">
          <a:extLst>
            <a:ext uri="{FF2B5EF4-FFF2-40B4-BE49-F238E27FC236}">
              <a16:creationId xmlns:a16="http://schemas.microsoft.com/office/drawing/2014/main" xmlns="" id="{00000000-0008-0000-2000-0000C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 name="122 CuadroTexto">
          <a:extLst>
            <a:ext uri="{FF2B5EF4-FFF2-40B4-BE49-F238E27FC236}">
              <a16:creationId xmlns:a16="http://schemas.microsoft.com/office/drawing/2014/main" xmlns="" id="{00000000-0008-0000-2000-0000C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 name="123 CuadroTexto">
          <a:extLst>
            <a:ext uri="{FF2B5EF4-FFF2-40B4-BE49-F238E27FC236}">
              <a16:creationId xmlns:a16="http://schemas.microsoft.com/office/drawing/2014/main" xmlns="" id="{00000000-0008-0000-2000-0000C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 name="124 CuadroTexto">
          <a:extLst>
            <a:ext uri="{FF2B5EF4-FFF2-40B4-BE49-F238E27FC236}">
              <a16:creationId xmlns:a16="http://schemas.microsoft.com/office/drawing/2014/main" xmlns="" id="{00000000-0008-0000-2000-0000D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 name="125 CuadroTexto">
          <a:extLst>
            <a:ext uri="{FF2B5EF4-FFF2-40B4-BE49-F238E27FC236}">
              <a16:creationId xmlns:a16="http://schemas.microsoft.com/office/drawing/2014/main" xmlns="" id="{00000000-0008-0000-2000-0000D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 name="143 CuadroTexto">
          <a:extLst>
            <a:ext uri="{FF2B5EF4-FFF2-40B4-BE49-F238E27FC236}">
              <a16:creationId xmlns:a16="http://schemas.microsoft.com/office/drawing/2014/main" xmlns="" id="{00000000-0008-0000-2000-0000D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7" name="144 CuadroTexto">
          <a:extLst>
            <a:ext uri="{FF2B5EF4-FFF2-40B4-BE49-F238E27FC236}">
              <a16:creationId xmlns:a16="http://schemas.microsoft.com/office/drawing/2014/main" xmlns="" id="{00000000-0008-0000-2000-0000D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 name="145 CuadroTexto">
          <a:extLst>
            <a:ext uri="{FF2B5EF4-FFF2-40B4-BE49-F238E27FC236}">
              <a16:creationId xmlns:a16="http://schemas.microsoft.com/office/drawing/2014/main" xmlns="" id="{00000000-0008-0000-2000-0000D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 name="146 CuadroTexto">
          <a:extLst>
            <a:ext uri="{FF2B5EF4-FFF2-40B4-BE49-F238E27FC236}">
              <a16:creationId xmlns:a16="http://schemas.microsoft.com/office/drawing/2014/main" xmlns="" id="{00000000-0008-0000-2000-0000D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 name="147 CuadroTexto">
          <a:extLst>
            <a:ext uri="{FF2B5EF4-FFF2-40B4-BE49-F238E27FC236}">
              <a16:creationId xmlns:a16="http://schemas.microsoft.com/office/drawing/2014/main" xmlns="" id="{00000000-0008-0000-2000-0000D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 name="148 CuadroTexto">
          <a:extLst>
            <a:ext uri="{FF2B5EF4-FFF2-40B4-BE49-F238E27FC236}">
              <a16:creationId xmlns:a16="http://schemas.microsoft.com/office/drawing/2014/main" xmlns="" id="{00000000-0008-0000-2000-0000D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 name="149 CuadroTexto">
          <a:extLst>
            <a:ext uri="{FF2B5EF4-FFF2-40B4-BE49-F238E27FC236}">
              <a16:creationId xmlns:a16="http://schemas.microsoft.com/office/drawing/2014/main" xmlns="" id="{00000000-0008-0000-2000-0000D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 name="150 CuadroTexto">
          <a:extLst>
            <a:ext uri="{FF2B5EF4-FFF2-40B4-BE49-F238E27FC236}">
              <a16:creationId xmlns:a16="http://schemas.microsoft.com/office/drawing/2014/main" xmlns="" id="{00000000-0008-0000-2000-0000D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 name="151 CuadroTexto">
          <a:extLst>
            <a:ext uri="{FF2B5EF4-FFF2-40B4-BE49-F238E27FC236}">
              <a16:creationId xmlns:a16="http://schemas.microsoft.com/office/drawing/2014/main" xmlns="" id="{00000000-0008-0000-2000-0000D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 name="152 CuadroTexto">
          <a:extLst>
            <a:ext uri="{FF2B5EF4-FFF2-40B4-BE49-F238E27FC236}">
              <a16:creationId xmlns:a16="http://schemas.microsoft.com/office/drawing/2014/main" xmlns="" id="{00000000-0008-0000-2000-0000D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 name="153 CuadroTexto">
          <a:extLst>
            <a:ext uri="{FF2B5EF4-FFF2-40B4-BE49-F238E27FC236}">
              <a16:creationId xmlns:a16="http://schemas.microsoft.com/office/drawing/2014/main" xmlns="" id="{00000000-0008-0000-2000-0000D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 name="154 CuadroTexto">
          <a:extLst>
            <a:ext uri="{FF2B5EF4-FFF2-40B4-BE49-F238E27FC236}">
              <a16:creationId xmlns:a16="http://schemas.microsoft.com/office/drawing/2014/main" xmlns="" id="{00000000-0008-0000-2000-0000D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 name="155 CuadroTexto">
          <a:extLst>
            <a:ext uri="{FF2B5EF4-FFF2-40B4-BE49-F238E27FC236}">
              <a16:creationId xmlns:a16="http://schemas.microsoft.com/office/drawing/2014/main" xmlns="" id="{00000000-0008-0000-2000-0000D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 name="156 CuadroTexto">
          <a:extLst>
            <a:ext uri="{FF2B5EF4-FFF2-40B4-BE49-F238E27FC236}">
              <a16:creationId xmlns:a16="http://schemas.microsoft.com/office/drawing/2014/main" xmlns="" id="{00000000-0008-0000-2000-0000D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 name="157 CuadroTexto">
          <a:extLst>
            <a:ext uri="{FF2B5EF4-FFF2-40B4-BE49-F238E27FC236}">
              <a16:creationId xmlns:a16="http://schemas.microsoft.com/office/drawing/2014/main" xmlns="" id="{00000000-0008-0000-2000-0000E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 name="158 CuadroTexto">
          <a:extLst>
            <a:ext uri="{FF2B5EF4-FFF2-40B4-BE49-F238E27FC236}">
              <a16:creationId xmlns:a16="http://schemas.microsoft.com/office/drawing/2014/main" xmlns="" id="{00000000-0008-0000-2000-0000E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 name="159 CuadroTexto">
          <a:extLst>
            <a:ext uri="{FF2B5EF4-FFF2-40B4-BE49-F238E27FC236}">
              <a16:creationId xmlns:a16="http://schemas.microsoft.com/office/drawing/2014/main" xmlns="" id="{00000000-0008-0000-2000-0000E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 name="160 CuadroTexto">
          <a:extLst>
            <a:ext uri="{FF2B5EF4-FFF2-40B4-BE49-F238E27FC236}">
              <a16:creationId xmlns:a16="http://schemas.microsoft.com/office/drawing/2014/main" xmlns="" id="{00000000-0008-0000-2000-0000E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 name="161 CuadroTexto">
          <a:extLst>
            <a:ext uri="{FF2B5EF4-FFF2-40B4-BE49-F238E27FC236}">
              <a16:creationId xmlns:a16="http://schemas.microsoft.com/office/drawing/2014/main" xmlns="" id="{00000000-0008-0000-2000-0000E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5" name="162 CuadroTexto">
          <a:extLst>
            <a:ext uri="{FF2B5EF4-FFF2-40B4-BE49-F238E27FC236}">
              <a16:creationId xmlns:a16="http://schemas.microsoft.com/office/drawing/2014/main" xmlns="" id="{00000000-0008-0000-2000-0000E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 name="163 CuadroTexto">
          <a:extLst>
            <a:ext uri="{FF2B5EF4-FFF2-40B4-BE49-F238E27FC236}">
              <a16:creationId xmlns:a16="http://schemas.microsoft.com/office/drawing/2014/main" xmlns="" id="{00000000-0008-0000-2000-0000E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 name="164 CuadroTexto">
          <a:extLst>
            <a:ext uri="{FF2B5EF4-FFF2-40B4-BE49-F238E27FC236}">
              <a16:creationId xmlns:a16="http://schemas.microsoft.com/office/drawing/2014/main" xmlns="" id="{00000000-0008-0000-2000-0000E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 name="165 CuadroTexto">
          <a:extLst>
            <a:ext uri="{FF2B5EF4-FFF2-40B4-BE49-F238E27FC236}">
              <a16:creationId xmlns:a16="http://schemas.microsoft.com/office/drawing/2014/main" xmlns="" id="{00000000-0008-0000-2000-0000E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 name="166 CuadroTexto">
          <a:extLst>
            <a:ext uri="{FF2B5EF4-FFF2-40B4-BE49-F238E27FC236}">
              <a16:creationId xmlns:a16="http://schemas.microsoft.com/office/drawing/2014/main" xmlns="" id="{00000000-0008-0000-2000-0000E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 name="167 CuadroTexto">
          <a:extLst>
            <a:ext uri="{FF2B5EF4-FFF2-40B4-BE49-F238E27FC236}">
              <a16:creationId xmlns:a16="http://schemas.microsoft.com/office/drawing/2014/main" xmlns="" id="{00000000-0008-0000-2000-0000E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 name="168 CuadroTexto">
          <a:extLst>
            <a:ext uri="{FF2B5EF4-FFF2-40B4-BE49-F238E27FC236}">
              <a16:creationId xmlns:a16="http://schemas.microsoft.com/office/drawing/2014/main" xmlns="" id="{00000000-0008-0000-2000-0000E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 name="169 CuadroTexto">
          <a:extLst>
            <a:ext uri="{FF2B5EF4-FFF2-40B4-BE49-F238E27FC236}">
              <a16:creationId xmlns:a16="http://schemas.microsoft.com/office/drawing/2014/main" xmlns="" id="{00000000-0008-0000-2000-0000E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 name="170 CuadroTexto">
          <a:extLst>
            <a:ext uri="{FF2B5EF4-FFF2-40B4-BE49-F238E27FC236}">
              <a16:creationId xmlns:a16="http://schemas.microsoft.com/office/drawing/2014/main" xmlns="" id="{00000000-0008-0000-2000-0000E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 name="171 CuadroTexto">
          <a:extLst>
            <a:ext uri="{FF2B5EF4-FFF2-40B4-BE49-F238E27FC236}">
              <a16:creationId xmlns:a16="http://schemas.microsoft.com/office/drawing/2014/main" xmlns="" id="{00000000-0008-0000-2000-0000E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 name="172 CuadroTexto">
          <a:extLst>
            <a:ext uri="{FF2B5EF4-FFF2-40B4-BE49-F238E27FC236}">
              <a16:creationId xmlns:a16="http://schemas.microsoft.com/office/drawing/2014/main" xmlns="" id="{00000000-0008-0000-2000-0000E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 name="173 CuadroTexto">
          <a:extLst>
            <a:ext uri="{FF2B5EF4-FFF2-40B4-BE49-F238E27FC236}">
              <a16:creationId xmlns:a16="http://schemas.microsoft.com/office/drawing/2014/main" xmlns="" id="{00000000-0008-0000-2000-0000F0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 name="174 CuadroTexto">
          <a:extLst>
            <a:ext uri="{FF2B5EF4-FFF2-40B4-BE49-F238E27FC236}">
              <a16:creationId xmlns:a16="http://schemas.microsoft.com/office/drawing/2014/main" xmlns="" id="{00000000-0008-0000-2000-0000F1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 name="175 CuadroTexto">
          <a:extLst>
            <a:ext uri="{FF2B5EF4-FFF2-40B4-BE49-F238E27FC236}">
              <a16:creationId xmlns:a16="http://schemas.microsoft.com/office/drawing/2014/main" xmlns="" id="{00000000-0008-0000-2000-0000F2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 name="176 CuadroTexto">
          <a:extLst>
            <a:ext uri="{FF2B5EF4-FFF2-40B4-BE49-F238E27FC236}">
              <a16:creationId xmlns:a16="http://schemas.microsoft.com/office/drawing/2014/main" xmlns="" id="{00000000-0008-0000-2000-0000F3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0" name="177 CuadroTexto">
          <a:extLst>
            <a:ext uri="{FF2B5EF4-FFF2-40B4-BE49-F238E27FC236}">
              <a16:creationId xmlns:a16="http://schemas.microsoft.com/office/drawing/2014/main" xmlns="" id="{00000000-0008-0000-2000-0000F4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1" name="178 CuadroTexto">
          <a:extLst>
            <a:ext uri="{FF2B5EF4-FFF2-40B4-BE49-F238E27FC236}">
              <a16:creationId xmlns:a16="http://schemas.microsoft.com/office/drawing/2014/main" xmlns="" id="{00000000-0008-0000-2000-0000F5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2" name="179 CuadroTexto">
          <a:extLst>
            <a:ext uri="{FF2B5EF4-FFF2-40B4-BE49-F238E27FC236}">
              <a16:creationId xmlns:a16="http://schemas.microsoft.com/office/drawing/2014/main" xmlns="" id="{00000000-0008-0000-2000-0000F6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3" name="180 CuadroTexto">
          <a:extLst>
            <a:ext uri="{FF2B5EF4-FFF2-40B4-BE49-F238E27FC236}">
              <a16:creationId xmlns:a16="http://schemas.microsoft.com/office/drawing/2014/main" xmlns="" id="{00000000-0008-0000-2000-0000F7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4" name="181 CuadroTexto">
          <a:extLst>
            <a:ext uri="{FF2B5EF4-FFF2-40B4-BE49-F238E27FC236}">
              <a16:creationId xmlns:a16="http://schemas.microsoft.com/office/drawing/2014/main" xmlns="" id="{00000000-0008-0000-2000-0000F8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5" name="182 CuadroTexto">
          <a:extLst>
            <a:ext uri="{FF2B5EF4-FFF2-40B4-BE49-F238E27FC236}">
              <a16:creationId xmlns:a16="http://schemas.microsoft.com/office/drawing/2014/main" xmlns="" id="{00000000-0008-0000-2000-0000F9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6" name="183 CuadroTexto">
          <a:extLst>
            <a:ext uri="{FF2B5EF4-FFF2-40B4-BE49-F238E27FC236}">
              <a16:creationId xmlns:a16="http://schemas.microsoft.com/office/drawing/2014/main" xmlns="" id="{00000000-0008-0000-2000-0000FA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7" name="184 CuadroTexto">
          <a:extLst>
            <a:ext uri="{FF2B5EF4-FFF2-40B4-BE49-F238E27FC236}">
              <a16:creationId xmlns:a16="http://schemas.microsoft.com/office/drawing/2014/main" xmlns="" id="{00000000-0008-0000-2000-0000FB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8" name="185 CuadroTexto">
          <a:extLst>
            <a:ext uri="{FF2B5EF4-FFF2-40B4-BE49-F238E27FC236}">
              <a16:creationId xmlns:a16="http://schemas.microsoft.com/office/drawing/2014/main" xmlns="" id="{00000000-0008-0000-2000-0000FC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09" name="186 CuadroTexto">
          <a:extLst>
            <a:ext uri="{FF2B5EF4-FFF2-40B4-BE49-F238E27FC236}">
              <a16:creationId xmlns:a16="http://schemas.microsoft.com/office/drawing/2014/main" xmlns="" id="{00000000-0008-0000-2000-0000FD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0" name="187 CuadroTexto">
          <a:extLst>
            <a:ext uri="{FF2B5EF4-FFF2-40B4-BE49-F238E27FC236}">
              <a16:creationId xmlns:a16="http://schemas.microsoft.com/office/drawing/2014/main" xmlns="" id="{00000000-0008-0000-2000-0000FE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1" name="188 CuadroTexto">
          <a:extLst>
            <a:ext uri="{FF2B5EF4-FFF2-40B4-BE49-F238E27FC236}">
              <a16:creationId xmlns:a16="http://schemas.microsoft.com/office/drawing/2014/main" xmlns="" id="{00000000-0008-0000-2000-0000FF0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 name="189 CuadroTexto">
          <a:extLst>
            <a:ext uri="{FF2B5EF4-FFF2-40B4-BE49-F238E27FC236}">
              <a16:creationId xmlns:a16="http://schemas.microsoft.com/office/drawing/2014/main" xmlns="" id="{00000000-0008-0000-2000-00000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 name="190 CuadroTexto">
          <a:extLst>
            <a:ext uri="{FF2B5EF4-FFF2-40B4-BE49-F238E27FC236}">
              <a16:creationId xmlns:a16="http://schemas.microsoft.com/office/drawing/2014/main" xmlns="" id="{00000000-0008-0000-2000-00000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 name="191 CuadroTexto">
          <a:extLst>
            <a:ext uri="{FF2B5EF4-FFF2-40B4-BE49-F238E27FC236}">
              <a16:creationId xmlns:a16="http://schemas.microsoft.com/office/drawing/2014/main" xmlns="" id="{00000000-0008-0000-2000-00000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 name="192 CuadroTexto">
          <a:extLst>
            <a:ext uri="{FF2B5EF4-FFF2-40B4-BE49-F238E27FC236}">
              <a16:creationId xmlns:a16="http://schemas.microsoft.com/office/drawing/2014/main" xmlns="" id="{00000000-0008-0000-2000-00000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 name="193 CuadroTexto">
          <a:extLst>
            <a:ext uri="{FF2B5EF4-FFF2-40B4-BE49-F238E27FC236}">
              <a16:creationId xmlns:a16="http://schemas.microsoft.com/office/drawing/2014/main" xmlns="" id="{00000000-0008-0000-2000-00000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 name="194 CuadroTexto">
          <a:extLst>
            <a:ext uri="{FF2B5EF4-FFF2-40B4-BE49-F238E27FC236}">
              <a16:creationId xmlns:a16="http://schemas.microsoft.com/office/drawing/2014/main" xmlns="" id="{00000000-0008-0000-2000-00000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 name="195 CuadroTexto">
          <a:extLst>
            <a:ext uri="{FF2B5EF4-FFF2-40B4-BE49-F238E27FC236}">
              <a16:creationId xmlns:a16="http://schemas.microsoft.com/office/drawing/2014/main" xmlns="" id="{00000000-0008-0000-2000-00000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 name="196 CuadroTexto">
          <a:extLst>
            <a:ext uri="{FF2B5EF4-FFF2-40B4-BE49-F238E27FC236}">
              <a16:creationId xmlns:a16="http://schemas.microsoft.com/office/drawing/2014/main" xmlns="" id="{00000000-0008-0000-2000-00000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 name="197 CuadroTexto">
          <a:extLst>
            <a:ext uri="{FF2B5EF4-FFF2-40B4-BE49-F238E27FC236}">
              <a16:creationId xmlns:a16="http://schemas.microsoft.com/office/drawing/2014/main" xmlns="" id="{00000000-0008-0000-2000-00000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 name="198 CuadroTexto">
          <a:extLst>
            <a:ext uri="{FF2B5EF4-FFF2-40B4-BE49-F238E27FC236}">
              <a16:creationId xmlns:a16="http://schemas.microsoft.com/office/drawing/2014/main" xmlns="" id="{00000000-0008-0000-2000-00000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 name="199 CuadroTexto">
          <a:extLst>
            <a:ext uri="{FF2B5EF4-FFF2-40B4-BE49-F238E27FC236}">
              <a16:creationId xmlns:a16="http://schemas.microsoft.com/office/drawing/2014/main" xmlns="" id="{00000000-0008-0000-2000-00000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 name="200 CuadroTexto">
          <a:extLst>
            <a:ext uri="{FF2B5EF4-FFF2-40B4-BE49-F238E27FC236}">
              <a16:creationId xmlns:a16="http://schemas.microsoft.com/office/drawing/2014/main" xmlns="" id="{00000000-0008-0000-2000-00000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 name="201 CuadroTexto">
          <a:extLst>
            <a:ext uri="{FF2B5EF4-FFF2-40B4-BE49-F238E27FC236}">
              <a16:creationId xmlns:a16="http://schemas.microsoft.com/office/drawing/2014/main" xmlns="" id="{00000000-0008-0000-2000-00000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 name="202 CuadroTexto">
          <a:extLst>
            <a:ext uri="{FF2B5EF4-FFF2-40B4-BE49-F238E27FC236}">
              <a16:creationId xmlns:a16="http://schemas.microsoft.com/office/drawing/2014/main" xmlns="" id="{00000000-0008-0000-2000-00000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 name="203 CuadroTexto">
          <a:extLst>
            <a:ext uri="{FF2B5EF4-FFF2-40B4-BE49-F238E27FC236}">
              <a16:creationId xmlns:a16="http://schemas.microsoft.com/office/drawing/2014/main" xmlns="" id="{00000000-0008-0000-2000-00000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 name="204 CuadroTexto">
          <a:extLst>
            <a:ext uri="{FF2B5EF4-FFF2-40B4-BE49-F238E27FC236}">
              <a16:creationId xmlns:a16="http://schemas.microsoft.com/office/drawing/2014/main" xmlns="" id="{00000000-0008-0000-2000-00000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 name="205 CuadroTexto">
          <a:extLst>
            <a:ext uri="{FF2B5EF4-FFF2-40B4-BE49-F238E27FC236}">
              <a16:creationId xmlns:a16="http://schemas.microsoft.com/office/drawing/2014/main" xmlns="" id="{00000000-0008-0000-2000-00001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 name="206 CuadroTexto">
          <a:extLst>
            <a:ext uri="{FF2B5EF4-FFF2-40B4-BE49-F238E27FC236}">
              <a16:creationId xmlns:a16="http://schemas.microsoft.com/office/drawing/2014/main" xmlns="" id="{00000000-0008-0000-2000-00001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 name="207 CuadroTexto">
          <a:extLst>
            <a:ext uri="{FF2B5EF4-FFF2-40B4-BE49-F238E27FC236}">
              <a16:creationId xmlns:a16="http://schemas.microsoft.com/office/drawing/2014/main" xmlns="" id="{00000000-0008-0000-2000-00001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 name="208 CuadroTexto">
          <a:extLst>
            <a:ext uri="{FF2B5EF4-FFF2-40B4-BE49-F238E27FC236}">
              <a16:creationId xmlns:a16="http://schemas.microsoft.com/office/drawing/2014/main" xmlns="" id="{00000000-0008-0000-2000-00001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 name="209 CuadroTexto">
          <a:extLst>
            <a:ext uri="{FF2B5EF4-FFF2-40B4-BE49-F238E27FC236}">
              <a16:creationId xmlns:a16="http://schemas.microsoft.com/office/drawing/2014/main" xmlns="" id="{00000000-0008-0000-2000-00001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 name="210 CuadroTexto">
          <a:extLst>
            <a:ext uri="{FF2B5EF4-FFF2-40B4-BE49-F238E27FC236}">
              <a16:creationId xmlns:a16="http://schemas.microsoft.com/office/drawing/2014/main" xmlns="" id="{00000000-0008-0000-2000-00001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 name="211 CuadroTexto">
          <a:extLst>
            <a:ext uri="{FF2B5EF4-FFF2-40B4-BE49-F238E27FC236}">
              <a16:creationId xmlns:a16="http://schemas.microsoft.com/office/drawing/2014/main" xmlns="" id="{00000000-0008-0000-2000-00001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 name="212 CuadroTexto">
          <a:extLst>
            <a:ext uri="{FF2B5EF4-FFF2-40B4-BE49-F238E27FC236}">
              <a16:creationId xmlns:a16="http://schemas.microsoft.com/office/drawing/2014/main" xmlns="" id="{00000000-0008-0000-2000-00001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 name="213 CuadroTexto">
          <a:extLst>
            <a:ext uri="{FF2B5EF4-FFF2-40B4-BE49-F238E27FC236}">
              <a16:creationId xmlns:a16="http://schemas.microsoft.com/office/drawing/2014/main" xmlns="" id="{00000000-0008-0000-2000-00001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 name="214 CuadroTexto">
          <a:extLst>
            <a:ext uri="{FF2B5EF4-FFF2-40B4-BE49-F238E27FC236}">
              <a16:creationId xmlns:a16="http://schemas.microsoft.com/office/drawing/2014/main" xmlns="" id="{00000000-0008-0000-2000-00001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 name="215 CuadroTexto">
          <a:extLst>
            <a:ext uri="{FF2B5EF4-FFF2-40B4-BE49-F238E27FC236}">
              <a16:creationId xmlns:a16="http://schemas.microsoft.com/office/drawing/2014/main" xmlns="" id="{00000000-0008-0000-2000-00001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 name="216 CuadroTexto">
          <a:extLst>
            <a:ext uri="{FF2B5EF4-FFF2-40B4-BE49-F238E27FC236}">
              <a16:creationId xmlns:a16="http://schemas.microsoft.com/office/drawing/2014/main" xmlns="" id="{00000000-0008-0000-2000-00001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 name="217 CuadroTexto">
          <a:extLst>
            <a:ext uri="{FF2B5EF4-FFF2-40B4-BE49-F238E27FC236}">
              <a16:creationId xmlns:a16="http://schemas.microsoft.com/office/drawing/2014/main" xmlns="" id="{00000000-0008-0000-2000-00001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 name="218 CuadroTexto">
          <a:extLst>
            <a:ext uri="{FF2B5EF4-FFF2-40B4-BE49-F238E27FC236}">
              <a16:creationId xmlns:a16="http://schemas.microsoft.com/office/drawing/2014/main" xmlns="" id="{00000000-0008-0000-2000-00001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 name="219 CuadroTexto">
          <a:extLst>
            <a:ext uri="{FF2B5EF4-FFF2-40B4-BE49-F238E27FC236}">
              <a16:creationId xmlns:a16="http://schemas.microsoft.com/office/drawing/2014/main" xmlns="" id="{00000000-0008-0000-2000-00001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 name="220 CuadroTexto">
          <a:extLst>
            <a:ext uri="{FF2B5EF4-FFF2-40B4-BE49-F238E27FC236}">
              <a16:creationId xmlns:a16="http://schemas.microsoft.com/office/drawing/2014/main" xmlns="" id="{00000000-0008-0000-2000-00001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 name="221 CuadroTexto">
          <a:extLst>
            <a:ext uri="{FF2B5EF4-FFF2-40B4-BE49-F238E27FC236}">
              <a16:creationId xmlns:a16="http://schemas.microsoft.com/office/drawing/2014/main" xmlns="" id="{00000000-0008-0000-2000-00002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5" name="222 CuadroTexto">
          <a:extLst>
            <a:ext uri="{FF2B5EF4-FFF2-40B4-BE49-F238E27FC236}">
              <a16:creationId xmlns:a16="http://schemas.microsoft.com/office/drawing/2014/main" xmlns="" id="{00000000-0008-0000-2000-00002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 name="223 CuadroTexto">
          <a:extLst>
            <a:ext uri="{FF2B5EF4-FFF2-40B4-BE49-F238E27FC236}">
              <a16:creationId xmlns:a16="http://schemas.microsoft.com/office/drawing/2014/main" xmlns="" id="{00000000-0008-0000-2000-00002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 name="224 CuadroTexto">
          <a:extLst>
            <a:ext uri="{FF2B5EF4-FFF2-40B4-BE49-F238E27FC236}">
              <a16:creationId xmlns:a16="http://schemas.microsoft.com/office/drawing/2014/main" xmlns="" id="{00000000-0008-0000-2000-00002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 name="225 CuadroTexto">
          <a:extLst>
            <a:ext uri="{FF2B5EF4-FFF2-40B4-BE49-F238E27FC236}">
              <a16:creationId xmlns:a16="http://schemas.microsoft.com/office/drawing/2014/main" xmlns="" id="{00000000-0008-0000-2000-00002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 name="226 CuadroTexto">
          <a:extLst>
            <a:ext uri="{FF2B5EF4-FFF2-40B4-BE49-F238E27FC236}">
              <a16:creationId xmlns:a16="http://schemas.microsoft.com/office/drawing/2014/main" xmlns="" id="{00000000-0008-0000-2000-00002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 name="227 CuadroTexto">
          <a:extLst>
            <a:ext uri="{FF2B5EF4-FFF2-40B4-BE49-F238E27FC236}">
              <a16:creationId xmlns:a16="http://schemas.microsoft.com/office/drawing/2014/main" xmlns="" id="{00000000-0008-0000-2000-00002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 name="228 CuadroTexto">
          <a:extLst>
            <a:ext uri="{FF2B5EF4-FFF2-40B4-BE49-F238E27FC236}">
              <a16:creationId xmlns:a16="http://schemas.microsoft.com/office/drawing/2014/main" xmlns="" id="{00000000-0008-0000-2000-00002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 name="229 CuadroTexto">
          <a:extLst>
            <a:ext uri="{FF2B5EF4-FFF2-40B4-BE49-F238E27FC236}">
              <a16:creationId xmlns:a16="http://schemas.microsoft.com/office/drawing/2014/main" xmlns="" id="{00000000-0008-0000-2000-00002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 name="230 CuadroTexto">
          <a:extLst>
            <a:ext uri="{FF2B5EF4-FFF2-40B4-BE49-F238E27FC236}">
              <a16:creationId xmlns:a16="http://schemas.microsoft.com/office/drawing/2014/main" xmlns="" id="{00000000-0008-0000-2000-00002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 name="231 CuadroTexto">
          <a:extLst>
            <a:ext uri="{FF2B5EF4-FFF2-40B4-BE49-F238E27FC236}">
              <a16:creationId xmlns:a16="http://schemas.microsoft.com/office/drawing/2014/main" xmlns="" id="{00000000-0008-0000-2000-00002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 name="232 CuadroTexto">
          <a:extLst>
            <a:ext uri="{FF2B5EF4-FFF2-40B4-BE49-F238E27FC236}">
              <a16:creationId xmlns:a16="http://schemas.microsoft.com/office/drawing/2014/main" xmlns="" id="{00000000-0008-0000-2000-00002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 name="233 CuadroTexto">
          <a:extLst>
            <a:ext uri="{FF2B5EF4-FFF2-40B4-BE49-F238E27FC236}">
              <a16:creationId xmlns:a16="http://schemas.microsoft.com/office/drawing/2014/main" xmlns="" id="{00000000-0008-0000-2000-00002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 name="234 CuadroTexto">
          <a:extLst>
            <a:ext uri="{FF2B5EF4-FFF2-40B4-BE49-F238E27FC236}">
              <a16:creationId xmlns:a16="http://schemas.microsoft.com/office/drawing/2014/main" xmlns="" id="{00000000-0008-0000-2000-00002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 name="235 CuadroTexto">
          <a:extLst>
            <a:ext uri="{FF2B5EF4-FFF2-40B4-BE49-F238E27FC236}">
              <a16:creationId xmlns:a16="http://schemas.microsoft.com/office/drawing/2014/main" xmlns="" id="{00000000-0008-0000-2000-00002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 name="236 CuadroTexto">
          <a:extLst>
            <a:ext uri="{FF2B5EF4-FFF2-40B4-BE49-F238E27FC236}">
              <a16:creationId xmlns:a16="http://schemas.microsoft.com/office/drawing/2014/main" xmlns="" id="{00000000-0008-0000-2000-00002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 name="237 CuadroTexto">
          <a:extLst>
            <a:ext uri="{FF2B5EF4-FFF2-40B4-BE49-F238E27FC236}">
              <a16:creationId xmlns:a16="http://schemas.microsoft.com/office/drawing/2014/main" xmlns="" id="{00000000-0008-0000-2000-00003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1" name="238 CuadroTexto">
          <a:extLst>
            <a:ext uri="{FF2B5EF4-FFF2-40B4-BE49-F238E27FC236}">
              <a16:creationId xmlns:a16="http://schemas.microsoft.com/office/drawing/2014/main" xmlns="" id="{00000000-0008-0000-2000-00003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2" name="239 CuadroTexto">
          <a:extLst>
            <a:ext uri="{FF2B5EF4-FFF2-40B4-BE49-F238E27FC236}">
              <a16:creationId xmlns:a16="http://schemas.microsoft.com/office/drawing/2014/main" xmlns="" id="{00000000-0008-0000-2000-00003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3" name="240 CuadroTexto">
          <a:extLst>
            <a:ext uri="{FF2B5EF4-FFF2-40B4-BE49-F238E27FC236}">
              <a16:creationId xmlns:a16="http://schemas.microsoft.com/office/drawing/2014/main" xmlns="" id="{00000000-0008-0000-2000-00003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4" name="241 CuadroTexto">
          <a:extLst>
            <a:ext uri="{FF2B5EF4-FFF2-40B4-BE49-F238E27FC236}">
              <a16:creationId xmlns:a16="http://schemas.microsoft.com/office/drawing/2014/main" xmlns="" id="{00000000-0008-0000-2000-00003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5" name="242 CuadroTexto">
          <a:extLst>
            <a:ext uri="{FF2B5EF4-FFF2-40B4-BE49-F238E27FC236}">
              <a16:creationId xmlns:a16="http://schemas.microsoft.com/office/drawing/2014/main" xmlns="" id="{00000000-0008-0000-2000-00003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6" name="243 CuadroTexto">
          <a:extLst>
            <a:ext uri="{FF2B5EF4-FFF2-40B4-BE49-F238E27FC236}">
              <a16:creationId xmlns:a16="http://schemas.microsoft.com/office/drawing/2014/main" xmlns="" id="{00000000-0008-0000-2000-00003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7" name="244 CuadroTexto">
          <a:extLst>
            <a:ext uri="{FF2B5EF4-FFF2-40B4-BE49-F238E27FC236}">
              <a16:creationId xmlns:a16="http://schemas.microsoft.com/office/drawing/2014/main" xmlns="" id="{00000000-0008-0000-2000-00003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8" name="245 CuadroTexto">
          <a:extLst>
            <a:ext uri="{FF2B5EF4-FFF2-40B4-BE49-F238E27FC236}">
              <a16:creationId xmlns:a16="http://schemas.microsoft.com/office/drawing/2014/main" xmlns="" id="{00000000-0008-0000-2000-00003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9" name="246 CuadroTexto">
          <a:extLst>
            <a:ext uri="{FF2B5EF4-FFF2-40B4-BE49-F238E27FC236}">
              <a16:creationId xmlns:a16="http://schemas.microsoft.com/office/drawing/2014/main" xmlns="" id="{00000000-0008-0000-2000-00003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0" name="247 CuadroTexto">
          <a:extLst>
            <a:ext uri="{FF2B5EF4-FFF2-40B4-BE49-F238E27FC236}">
              <a16:creationId xmlns:a16="http://schemas.microsoft.com/office/drawing/2014/main" xmlns="" id="{00000000-0008-0000-2000-00003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1" name="248 CuadroTexto">
          <a:extLst>
            <a:ext uri="{FF2B5EF4-FFF2-40B4-BE49-F238E27FC236}">
              <a16:creationId xmlns:a16="http://schemas.microsoft.com/office/drawing/2014/main" xmlns="" id="{00000000-0008-0000-2000-00003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2" name="249 CuadroTexto">
          <a:extLst>
            <a:ext uri="{FF2B5EF4-FFF2-40B4-BE49-F238E27FC236}">
              <a16:creationId xmlns:a16="http://schemas.microsoft.com/office/drawing/2014/main" xmlns="" id="{00000000-0008-0000-2000-00003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3" name="250 CuadroTexto">
          <a:extLst>
            <a:ext uri="{FF2B5EF4-FFF2-40B4-BE49-F238E27FC236}">
              <a16:creationId xmlns:a16="http://schemas.microsoft.com/office/drawing/2014/main" xmlns="" id="{00000000-0008-0000-2000-00003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4" name="251 CuadroTexto">
          <a:extLst>
            <a:ext uri="{FF2B5EF4-FFF2-40B4-BE49-F238E27FC236}">
              <a16:creationId xmlns:a16="http://schemas.microsoft.com/office/drawing/2014/main" xmlns="" id="{00000000-0008-0000-2000-00003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5" name="252 CuadroTexto">
          <a:extLst>
            <a:ext uri="{FF2B5EF4-FFF2-40B4-BE49-F238E27FC236}">
              <a16:creationId xmlns:a16="http://schemas.microsoft.com/office/drawing/2014/main" xmlns="" id="{00000000-0008-0000-2000-00003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6" name="253 CuadroTexto">
          <a:extLst>
            <a:ext uri="{FF2B5EF4-FFF2-40B4-BE49-F238E27FC236}">
              <a16:creationId xmlns:a16="http://schemas.microsoft.com/office/drawing/2014/main" xmlns="" id="{00000000-0008-0000-2000-00004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7" name="254 CuadroTexto">
          <a:extLst>
            <a:ext uri="{FF2B5EF4-FFF2-40B4-BE49-F238E27FC236}">
              <a16:creationId xmlns:a16="http://schemas.microsoft.com/office/drawing/2014/main" xmlns="" id="{00000000-0008-0000-2000-00004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8" name="255 CuadroTexto">
          <a:extLst>
            <a:ext uri="{FF2B5EF4-FFF2-40B4-BE49-F238E27FC236}">
              <a16:creationId xmlns:a16="http://schemas.microsoft.com/office/drawing/2014/main" xmlns="" id="{00000000-0008-0000-2000-00004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79" name="256 CuadroTexto">
          <a:extLst>
            <a:ext uri="{FF2B5EF4-FFF2-40B4-BE49-F238E27FC236}">
              <a16:creationId xmlns:a16="http://schemas.microsoft.com/office/drawing/2014/main" xmlns="" id="{00000000-0008-0000-2000-00004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0" name="257 CuadroTexto">
          <a:extLst>
            <a:ext uri="{FF2B5EF4-FFF2-40B4-BE49-F238E27FC236}">
              <a16:creationId xmlns:a16="http://schemas.microsoft.com/office/drawing/2014/main" xmlns="" id="{00000000-0008-0000-2000-00004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1" name="258 CuadroTexto">
          <a:extLst>
            <a:ext uri="{FF2B5EF4-FFF2-40B4-BE49-F238E27FC236}">
              <a16:creationId xmlns:a16="http://schemas.microsoft.com/office/drawing/2014/main" xmlns="" id="{00000000-0008-0000-2000-00004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2" name="259 CuadroTexto">
          <a:extLst>
            <a:ext uri="{FF2B5EF4-FFF2-40B4-BE49-F238E27FC236}">
              <a16:creationId xmlns:a16="http://schemas.microsoft.com/office/drawing/2014/main" xmlns="" id="{00000000-0008-0000-2000-00004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3" name="260 CuadroTexto">
          <a:extLst>
            <a:ext uri="{FF2B5EF4-FFF2-40B4-BE49-F238E27FC236}">
              <a16:creationId xmlns:a16="http://schemas.microsoft.com/office/drawing/2014/main" xmlns="" id="{00000000-0008-0000-2000-00004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4" name="261 CuadroTexto">
          <a:extLst>
            <a:ext uri="{FF2B5EF4-FFF2-40B4-BE49-F238E27FC236}">
              <a16:creationId xmlns:a16="http://schemas.microsoft.com/office/drawing/2014/main" xmlns="" id="{00000000-0008-0000-2000-00004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5" name="262 CuadroTexto">
          <a:extLst>
            <a:ext uri="{FF2B5EF4-FFF2-40B4-BE49-F238E27FC236}">
              <a16:creationId xmlns:a16="http://schemas.microsoft.com/office/drawing/2014/main" xmlns="" id="{00000000-0008-0000-2000-00004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6" name="263 CuadroTexto">
          <a:extLst>
            <a:ext uri="{FF2B5EF4-FFF2-40B4-BE49-F238E27FC236}">
              <a16:creationId xmlns:a16="http://schemas.microsoft.com/office/drawing/2014/main" xmlns="" id="{00000000-0008-0000-2000-00004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7" name="264 CuadroTexto">
          <a:extLst>
            <a:ext uri="{FF2B5EF4-FFF2-40B4-BE49-F238E27FC236}">
              <a16:creationId xmlns:a16="http://schemas.microsoft.com/office/drawing/2014/main" xmlns="" id="{00000000-0008-0000-2000-00004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8" name="265 CuadroTexto">
          <a:extLst>
            <a:ext uri="{FF2B5EF4-FFF2-40B4-BE49-F238E27FC236}">
              <a16:creationId xmlns:a16="http://schemas.microsoft.com/office/drawing/2014/main" xmlns="" id="{00000000-0008-0000-2000-00004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89" name="266 CuadroTexto">
          <a:extLst>
            <a:ext uri="{FF2B5EF4-FFF2-40B4-BE49-F238E27FC236}">
              <a16:creationId xmlns:a16="http://schemas.microsoft.com/office/drawing/2014/main" xmlns="" id="{00000000-0008-0000-2000-00004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90" name="267 CuadroTexto">
          <a:extLst>
            <a:ext uri="{FF2B5EF4-FFF2-40B4-BE49-F238E27FC236}">
              <a16:creationId xmlns:a16="http://schemas.microsoft.com/office/drawing/2014/main" xmlns="" id="{00000000-0008-0000-2000-00004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591" name="268 CuadroTexto">
          <a:extLst>
            <a:ext uri="{FF2B5EF4-FFF2-40B4-BE49-F238E27FC236}">
              <a16:creationId xmlns:a16="http://schemas.microsoft.com/office/drawing/2014/main" xmlns="" id="{00000000-0008-0000-2000-00004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2" name="269 CuadroTexto">
          <a:extLst>
            <a:ext uri="{FF2B5EF4-FFF2-40B4-BE49-F238E27FC236}">
              <a16:creationId xmlns:a16="http://schemas.microsoft.com/office/drawing/2014/main" xmlns="" id="{00000000-0008-0000-2000-000050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3" name="270 CuadroTexto">
          <a:extLst>
            <a:ext uri="{FF2B5EF4-FFF2-40B4-BE49-F238E27FC236}">
              <a16:creationId xmlns:a16="http://schemas.microsoft.com/office/drawing/2014/main" xmlns="" id="{00000000-0008-0000-2000-000051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4" name="271 CuadroTexto">
          <a:extLst>
            <a:ext uri="{FF2B5EF4-FFF2-40B4-BE49-F238E27FC236}">
              <a16:creationId xmlns:a16="http://schemas.microsoft.com/office/drawing/2014/main" xmlns="" id="{00000000-0008-0000-2000-000052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5" name="272 CuadroTexto">
          <a:extLst>
            <a:ext uri="{FF2B5EF4-FFF2-40B4-BE49-F238E27FC236}">
              <a16:creationId xmlns:a16="http://schemas.microsoft.com/office/drawing/2014/main" xmlns="" id="{00000000-0008-0000-2000-000053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6" name="273 CuadroTexto">
          <a:extLst>
            <a:ext uri="{FF2B5EF4-FFF2-40B4-BE49-F238E27FC236}">
              <a16:creationId xmlns:a16="http://schemas.microsoft.com/office/drawing/2014/main" xmlns="" id="{00000000-0008-0000-2000-000054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7" name="274 CuadroTexto">
          <a:extLst>
            <a:ext uri="{FF2B5EF4-FFF2-40B4-BE49-F238E27FC236}">
              <a16:creationId xmlns:a16="http://schemas.microsoft.com/office/drawing/2014/main" xmlns="" id="{00000000-0008-0000-2000-000055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8" name="275 CuadroTexto">
          <a:extLst>
            <a:ext uri="{FF2B5EF4-FFF2-40B4-BE49-F238E27FC236}">
              <a16:creationId xmlns:a16="http://schemas.microsoft.com/office/drawing/2014/main" xmlns="" id="{00000000-0008-0000-2000-000056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599" name="276 CuadroTexto">
          <a:extLst>
            <a:ext uri="{FF2B5EF4-FFF2-40B4-BE49-F238E27FC236}">
              <a16:creationId xmlns:a16="http://schemas.microsoft.com/office/drawing/2014/main" xmlns="" id="{00000000-0008-0000-2000-000057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0" name="277 CuadroTexto">
          <a:extLst>
            <a:ext uri="{FF2B5EF4-FFF2-40B4-BE49-F238E27FC236}">
              <a16:creationId xmlns:a16="http://schemas.microsoft.com/office/drawing/2014/main" xmlns="" id="{00000000-0008-0000-2000-000058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1" name="278 CuadroTexto">
          <a:extLst>
            <a:ext uri="{FF2B5EF4-FFF2-40B4-BE49-F238E27FC236}">
              <a16:creationId xmlns:a16="http://schemas.microsoft.com/office/drawing/2014/main" xmlns="" id="{00000000-0008-0000-2000-000059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2" name="279 CuadroTexto">
          <a:extLst>
            <a:ext uri="{FF2B5EF4-FFF2-40B4-BE49-F238E27FC236}">
              <a16:creationId xmlns:a16="http://schemas.microsoft.com/office/drawing/2014/main" xmlns="" id="{00000000-0008-0000-2000-00005A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3" name="280 CuadroTexto">
          <a:extLst>
            <a:ext uri="{FF2B5EF4-FFF2-40B4-BE49-F238E27FC236}">
              <a16:creationId xmlns:a16="http://schemas.microsoft.com/office/drawing/2014/main" xmlns="" id="{00000000-0008-0000-2000-00005B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4" name="281 CuadroTexto">
          <a:extLst>
            <a:ext uri="{FF2B5EF4-FFF2-40B4-BE49-F238E27FC236}">
              <a16:creationId xmlns:a16="http://schemas.microsoft.com/office/drawing/2014/main" xmlns="" id="{00000000-0008-0000-2000-00005C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5" name="282 CuadroTexto">
          <a:extLst>
            <a:ext uri="{FF2B5EF4-FFF2-40B4-BE49-F238E27FC236}">
              <a16:creationId xmlns:a16="http://schemas.microsoft.com/office/drawing/2014/main" xmlns="" id="{00000000-0008-0000-2000-00005D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6" name="283 CuadroTexto">
          <a:extLst>
            <a:ext uri="{FF2B5EF4-FFF2-40B4-BE49-F238E27FC236}">
              <a16:creationId xmlns:a16="http://schemas.microsoft.com/office/drawing/2014/main" xmlns="" id="{00000000-0008-0000-2000-00005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607" name="284 CuadroTexto">
          <a:extLst>
            <a:ext uri="{FF2B5EF4-FFF2-40B4-BE49-F238E27FC236}">
              <a16:creationId xmlns:a16="http://schemas.microsoft.com/office/drawing/2014/main" xmlns="" id="{00000000-0008-0000-2000-00005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08" name="285 CuadroTexto">
          <a:extLst>
            <a:ext uri="{FF2B5EF4-FFF2-40B4-BE49-F238E27FC236}">
              <a16:creationId xmlns:a16="http://schemas.microsoft.com/office/drawing/2014/main" xmlns="" id="{00000000-0008-0000-2000-00006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09" name="286 CuadroTexto">
          <a:extLst>
            <a:ext uri="{FF2B5EF4-FFF2-40B4-BE49-F238E27FC236}">
              <a16:creationId xmlns:a16="http://schemas.microsoft.com/office/drawing/2014/main" xmlns="" id="{00000000-0008-0000-2000-00006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0" name="287 CuadroTexto">
          <a:extLst>
            <a:ext uri="{FF2B5EF4-FFF2-40B4-BE49-F238E27FC236}">
              <a16:creationId xmlns:a16="http://schemas.microsoft.com/office/drawing/2014/main" xmlns="" id="{00000000-0008-0000-2000-00006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1" name="288 CuadroTexto">
          <a:extLst>
            <a:ext uri="{FF2B5EF4-FFF2-40B4-BE49-F238E27FC236}">
              <a16:creationId xmlns:a16="http://schemas.microsoft.com/office/drawing/2014/main" xmlns="" id="{00000000-0008-0000-2000-00006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2" name="289 CuadroTexto">
          <a:extLst>
            <a:ext uri="{FF2B5EF4-FFF2-40B4-BE49-F238E27FC236}">
              <a16:creationId xmlns:a16="http://schemas.microsoft.com/office/drawing/2014/main" xmlns="" id="{00000000-0008-0000-2000-00006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3" name="290 CuadroTexto">
          <a:extLst>
            <a:ext uri="{FF2B5EF4-FFF2-40B4-BE49-F238E27FC236}">
              <a16:creationId xmlns:a16="http://schemas.microsoft.com/office/drawing/2014/main" xmlns="" id="{00000000-0008-0000-2000-00006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4" name="291 CuadroTexto">
          <a:extLst>
            <a:ext uri="{FF2B5EF4-FFF2-40B4-BE49-F238E27FC236}">
              <a16:creationId xmlns:a16="http://schemas.microsoft.com/office/drawing/2014/main" xmlns="" id="{00000000-0008-0000-2000-00006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5" name="292 CuadroTexto">
          <a:extLst>
            <a:ext uri="{FF2B5EF4-FFF2-40B4-BE49-F238E27FC236}">
              <a16:creationId xmlns:a16="http://schemas.microsoft.com/office/drawing/2014/main" xmlns="" id="{00000000-0008-0000-2000-00006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6" name="293 CuadroTexto">
          <a:extLst>
            <a:ext uri="{FF2B5EF4-FFF2-40B4-BE49-F238E27FC236}">
              <a16:creationId xmlns:a16="http://schemas.microsoft.com/office/drawing/2014/main" xmlns="" id="{00000000-0008-0000-2000-00006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7" name="294 CuadroTexto">
          <a:extLst>
            <a:ext uri="{FF2B5EF4-FFF2-40B4-BE49-F238E27FC236}">
              <a16:creationId xmlns:a16="http://schemas.microsoft.com/office/drawing/2014/main" xmlns="" id="{00000000-0008-0000-2000-00006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8" name="295 CuadroTexto">
          <a:extLst>
            <a:ext uri="{FF2B5EF4-FFF2-40B4-BE49-F238E27FC236}">
              <a16:creationId xmlns:a16="http://schemas.microsoft.com/office/drawing/2014/main" xmlns="" id="{00000000-0008-0000-2000-00006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19" name="296 CuadroTexto">
          <a:extLst>
            <a:ext uri="{FF2B5EF4-FFF2-40B4-BE49-F238E27FC236}">
              <a16:creationId xmlns:a16="http://schemas.microsoft.com/office/drawing/2014/main" xmlns="" id="{00000000-0008-0000-2000-00006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20" name="17 CuadroTexto">
          <a:extLst>
            <a:ext uri="{FF2B5EF4-FFF2-40B4-BE49-F238E27FC236}">
              <a16:creationId xmlns:a16="http://schemas.microsoft.com/office/drawing/2014/main" xmlns="" id="{00000000-0008-0000-2000-00006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621" name="90 CuadroTexto">
          <a:extLst>
            <a:ext uri="{FF2B5EF4-FFF2-40B4-BE49-F238E27FC236}">
              <a16:creationId xmlns:a16="http://schemas.microsoft.com/office/drawing/2014/main" xmlns="" id="{00000000-0008-0000-2000-00006D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2" name="91 CuadroTexto">
          <a:extLst>
            <a:ext uri="{FF2B5EF4-FFF2-40B4-BE49-F238E27FC236}">
              <a16:creationId xmlns:a16="http://schemas.microsoft.com/office/drawing/2014/main" xmlns="" id="{00000000-0008-0000-2000-00006E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3" name="92 CuadroTexto">
          <a:extLst>
            <a:ext uri="{FF2B5EF4-FFF2-40B4-BE49-F238E27FC236}">
              <a16:creationId xmlns:a16="http://schemas.microsoft.com/office/drawing/2014/main" xmlns="" id="{00000000-0008-0000-2000-00006F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4" name="93 CuadroTexto">
          <a:extLst>
            <a:ext uri="{FF2B5EF4-FFF2-40B4-BE49-F238E27FC236}">
              <a16:creationId xmlns:a16="http://schemas.microsoft.com/office/drawing/2014/main" xmlns="" id="{00000000-0008-0000-2000-000070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5" name="94 CuadroTexto">
          <a:extLst>
            <a:ext uri="{FF2B5EF4-FFF2-40B4-BE49-F238E27FC236}">
              <a16:creationId xmlns:a16="http://schemas.microsoft.com/office/drawing/2014/main" xmlns="" id="{00000000-0008-0000-2000-000071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6" name="95 CuadroTexto">
          <a:extLst>
            <a:ext uri="{FF2B5EF4-FFF2-40B4-BE49-F238E27FC236}">
              <a16:creationId xmlns:a16="http://schemas.microsoft.com/office/drawing/2014/main" xmlns="" id="{00000000-0008-0000-2000-000072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7" name="96 CuadroTexto">
          <a:extLst>
            <a:ext uri="{FF2B5EF4-FFF2-40B4-BE49-F238E27FC236}">
              <a16:creationId xmlns:a16="http://schemas.microsoft.com/office/drawing/2014/main" xmlns="" id="{00000000-0008-0000-2000-000073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8" name="97 CuadroTexto">
          <a:extLst>
            <a:ext uri="{FF2B5EF4-FFF2-40B4-BE49-F238E27FC236}">
              <a16:creationId xmlns:a16="http://schemas.microsoft.com/office/drawing/2014/main" xmlns="" id="{00000000-0008-0000-2000-000074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29" name="98 CuadroTexto">
          <a:extLst>
            <a:ext uri="{FF2B5EF4-FFF2-40B4-BE49-F238E27FC236}">
              <a16:creationId xmlns:a16="http://schemas.microsoft.com/office/drawing/2014/main" xmlns="" id="{00000000-0008-0000-2000-000075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0" name="99 CuadroTexto">
          <a:extLst>
            <a:ext uri="{FF2B5EF4-FFF2-40B4-BE49-F238E27FC236}">
              <a16:creationId xmlns:a16="http://schemas.microsoft.com/office/drawing/2014/main" xmlns="" id="{00000000-0008-0000-2000-000076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1" name="100 CuadroTexto">
          <a:extLst>
            <a:ext uri="{FF2B5EF4-FFF2-40B4-BE49-F238E27FC236}">
              <a16:creationId xmlns:a16="http://schemas.microsoft.com/office/drawing/2014/main" xmlns="" id="{00000000-0008-0000-2000-000077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632" name="101 CuadroTexto">
          <a:extLst>
            <a:ext uri="{FF2B5EF4-FFF2-40B4-BE49-F238E27FC236}">
              <a16:creationId xmlns:a16="http://schemas.microsoft.com/office/drawing/2014/main" xmlns="" id="{00000000-0008-0000-2000-0000780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633" name="118 CuadroTexto">
          <a:extLst>
            <a:ext uri="{FF2B5EF4-FFF2-40B4-BE49-F238E27FC236}">
              <a16:creationId xmlns:a16="http://schemas.microsoft.com/office/drawing/2014/main" xmlns="" id="{00000000-0008-0000-2000-00007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4" name="119 CuadroTexto">
          <a:extLst>
            <a:ext uri="{FF2B5EF4-FFF2-40B4-BE49-F238E27FC236}">
              <a16:creationId xmlns:a16="http://schemas.microsoft.com/office/drawing/2014/main" xmlns="" id="{00000000-0008-0000-2000-00007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5" name="120 CuadroTexto">
          <a:extLst>
            <a:ext uri="{FF2B5EF4-FFF2-40B4-BE49-F238E27FC236}">
              <a16:creationId xmlns:a16="http://schemas.microsoft.com/office/drawing/2014/main" xmlns="" id="{00000000-0008-0000-2000-00007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6" name="121 CuadroTexto">
          <a:extLst>
            <a:ext uri="{FF2B5EF4-FFF2-40B4-BE49-F238E27FC236}">
              <a16:creationId xmlns:a16="http://schemas.microsoft.com/office/drawing/2014/main" xmlns="" id="{00000000-0008-0000-2000-00007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7" name="122 CuadroTexto">
          <a:extLst>
            <a:ext uri="{FF2B5EF4-FFF2-40B4-BE49-F238E27FC236}">
              <a16:creationId xmlns:a16="http://schemas.microsoft.com/office/drawing/2014/main" xmlns="" id="{00000000-0008-0000-2000-00007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8" name="123 CuadroTexto">
          <a:extLst>
            <a:ext uri="{FF2B5EF4-FFF2-40B4-BE49-F238E27FC236}">
              <a16:creationId xmlns:a16="http://schemas.microsoft.com/office/drawing/2014/main" xmlns="" id="{00000000-0008-0000-2000-00007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39" name="124 CuadroTexto">
          <a:extLst>
            <a:ext uri="{FF2B5EF4-FFF2-40B4-BE49-F238E27FC236}">
              <a16:creationId xmlns:a16="http://schemas.microsoft.com/office/drawing/2014/main" xmlns="" id="{00000000-0008-0000-2000-00007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0" name="125 CuadroTexto">
          <a:extLst>
            <a:ext uri="{FF2B5EF4-FFF2-40B4-BE49-F238E27FC236}">
              <a16:creationId xmlns:a16="http://schemas.microsoft.com/office/drawing/2014/main" xmlns="" id="{00000000-0008-0000-2000-00008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1" name="143 CuadroTexto">
          <a:extLst>
            <a:ext uri="{FF2B5EF4-FFF2-40B4-BE49-F238E27FC236}">
              <a16:creationId xmlns:a16="http://schemas.microsoft.com/office/drawing/2014/main" xmlns="" id="{00000000-0008-0000-2000-00008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2" name="144 CuadroTexto">
          <a:extLst>
            <a:ext uri="{FF2B5EF4-FFF2-40B4-BE49-F238E27FC236}">
              <a16:creationId xmlns:a16="http://schemas.microsoft.com/office/drawing/2014/main" xmlns="" id="{00000000-0008-0000-2000-00008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3" name="145 CuadroTexto">
          <a:extLst>
            <a:ext uri="{FF2B5EF4-FFF2-40B4-BE49-F238E27FC236}">
              <a16:creationId xmlns:a16="http://schemas.microsoft.com/office/drawing/2014/main" xmlns="" id="{00000000-0008-0000-2000-00008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4" name="146 CuadroTexto">
          <a:extLst>
            <a:ext uri="{FF2B5EF4-FFF2-40B4-BE49-F238E27FC236}">
              <a16:creationId xmlns:a16="http://schemas.microsoft.com/office/drawing/2014/main" xmlns="" id="{00000000-0008-0000-2000-00008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5" name="147 CuadroTexto">
          <a:extLst>
            <a:ext uri="{FF2B5EF4-FFF2-40B4-BE49-F238E27FC236}">
              <a16:creationId xmlns:a16="http://schemas.microsoft.com/office/drawing/2014/main" xmlns="" id="{00000000-0008-0000-2000-00008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6" name="148 CuadroTexto">
          <a:extLst>
            <a:ext uri="{FF2B5EF4-FFF2-40B4-BE49-F238E27FC236}">
              <a16:creationId xmlns:a16="http://schemas.microsoft.com/office/drawing/2014/main" xmlns="" id="{00000000-0008-0000-2000-00008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7" name="149 CuadroTexto">
          <a:extLst>
            <a:ext uri="{FF2B5EF4-FFF2-40B4-BE49-F238E27FC236}">
              <a16:creationId xmlns:a16="http://schemas.microsoft.com/office/drawing/2014/main" xmlns="" id="{00000000-0008-0000-2000-00008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8" name="150 CuadroTexto">
          <a:extLst>
            <a:ext uri="{FF2B5EF4-FFF2-40B4-BE49-F238E27FC236}">
              <a16:creationId xmlns:a16="http://schemas.microsoft.com/office/drawing/2014/main" xmlns="" id="{00000000-0008-0000-2000-00008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49" name="151 CuadroTexto">
          <a:extLst>
            <a:ext uri="{FF2B5EF4-FFF2-40B4-BE49-F238E27FC236}">
              <a16:creationId xmlns:a16="http://schemas.microsoft.com/office/drawing/2014/main" xmlns="" id="{00000000-0008-0000-2000-00008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0" name="152 CuadroTexto">
          <a:extLst>
            <a:ext uri="{FF2B5EF4-FFF2-40B4-BE49-F238E27FC236}">
              <a16:creationId xmlns:a16="http://schemas.microsoft.com/office/drawing/2014/main" xmlns="" id="{00000000-0008-0000-2000-00008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1" name="153 CuadroTexto">
          <a:extLst>
            <a:ext uri="{FF2B5EF4-FFF2-40B4-BE49-F238E27FC236}">
              <a16:creationId xmlns:a16="http://schemas.microsoft.com/office/drawing/2014/main" xmlns="" id="{00000000-0008-0000-2000-00008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2" name="154 CuadroTexto">
          <a:extLst>
            <a:ext uri="{FF2B5EF4-FFF2-40B4-BE49-F238E27FC236}">
              <a16:creationId xmlns:a16="http://schemas.microsoft.com/office/drawing/2014/main" xmlns="" id="{00000000-0008-0000-2000-00008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3" name="155 CuadroTexto">
          <a:extLst>
            <a:ext uri="{FF2B5EF4-FFF2-40B4-BE49-F238E27FC236}">
              <a16:creationId xmlns:a16="http://schemas.microsoft.com/office/drawing/2014/main" xmlns="" id="{00000000-0008-0000-2000-00008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4" name="156 CuadroTexto">
          <a:extLst>
            <a:ext uri="{FF2B5EF4-FFF2-40B4-BE49-F238E27FC236}">
              <a16:creationId xmlns:a16="http://schemas.microsoft.com/office/drawing/2014/main" xmlns="" id="{00000000-0008-0000-2000-00008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5" name="157 CuadroTexto">
          <a:extLst>
            <a:ext uri="{FF2B5EF4-FFF2-40B4-BE49-F238E27FC236}">
              <a16:creationId xmlns:a16="http://schemas.microsoft.com/office/drawing/2014/main" xmlns="" id="{00000000-0008-0000-2000-00008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6" name="158 CuadroTexto">
          <a:extLst>
            <a:ext uri="{FF2B5EF4-FFF2-40B4-BE49-F238E27FC236}">
              <a16:creationId xmlns:a16="http://schemas.microsoft.com/office/drawing/2014/main" xmlns="" id="{00000000-0008-0000-2000-00009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7" name="159 CuadroTexto">
          <a:extLst>
            <a:ext uri="{FF2B5EF4-FFF2-40B4-BE49-F238E27FC236}">
              <a16:creationId xmlns:a16="http://schemas.microsoft.com/office/drawing/2014/main" xmlns="" id="{00000000-0008-0000-2000-00009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8" name="160 CuadroTexto">
          <a:extLst>
            <a:ext uri="{FF2B5EF4-FFF2-40B4-BE49-F238E27FC236}">
              <a16:creationId xmlns:a16="http://schemas.microsoft.com/office/drawing/2014/main" xmlns="" id="{00000000-0008-0000-2000-00009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59" name="161 CuadroTexto">
          <a:extLst>
            <a:ext uri="{FF2B5EF4-FFF2-40B4-BE49-F238E27FC236}">
              <a16:creationId xmlns:a16="http://schemas.microsoft.com/office/drawing/2014/main" xmlns="" id="{00000000-0008-0000-2000-00009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0" name="162 CuadroTexto">
          <a:extLst>
            <a:ext uri="{FF2B5EF4-FFF2-40B4-BE49-F238E27FC236}">
              <a16:creationId xmlns:a16="http://schemas.microsoft.com/office/drawing/2014/main" xmlns="" id="{00000000-0008-0000-2000-00009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1" name="163 CuadroTexto">
          <a:extLst>
            <a:ext uri="{FF2B5EF4-FFF2-40B4-BE49-F238E27FC236}">
              <a16:creationId xmlns:a16="http://schemas.microsoft.com/office/drawing/2014/main" xmlns="" id="{00000000-0008-0000-2000-00009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2" name="164 CuadroTexto">
          <a:extLst>
            <a:ext uri="{FF2B5EF4-FFF2-40B4-BE49-F238E27FC236}">
              <a16:creationId xmlns:a16="http://schemas.microsoft.com/office/drawing/2014/main" xmlns="" id="{00000000-0008-0000-2000-00009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3" name="165 CuadroTexto">
          <a:extLst>
            <a:ext uri="{FF2B5EF4-FFF2-40B4-BE49-F238E27FC236}">
              <a16:creationId xmlns:a16="http://schemas.microsoft.com/office/drawing/2014/main" xmlns="" id="{00000000-0008-0000-2000-00009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4" name="166 CuadroTexto">
          <a:extLst>
            <a:ext uri="{FF2B5EF4-FFF2-40B4-BE49-F238E27FC236}">
              <a16:creationId xmlns:a16="http://schemas.microsoft.com/office/drawing/2014/main" xmlns="" id="{00000000-0008-0000-2000-00009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5" name="167 CuadroTexto">
          <a:extLst>
            <a:ext uri="{FF2B5EF4-FFF2-40B4-BE49-F238E27FC236}">
              <a16:creationId xmlns:a16="http://schemas.microsoft.com/office/drawing/2014/main" xmlns="" id="{00000000-0008-0000-2000-00009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6" name="168 CuadroTexto">
          <a:extLst>
            <a:ext uri="{FF2B5EF4-FFF2-40B4-BE49-F238E27FC236}">
              <a16:creationId xmlns:a16="http://schemas.microsoft.com/office/drawing/2014/main" xmlns="" id="{00000000-0008-0000-2000-00009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7" name="169 CuadroTexto">
          <a:extLst>
            <a:ext uri="{FF2B5EF4-FFF2-40B4-BE49-F238E27FC236}">
              <a16:creationId xmlns:a16="http://schemas.microsoft.com/office/drawing/2014/main" xmlns="" id="{00000000-0008-0000-2000-00009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8" name="170 CuadroTexto">
          <a:extLst>
            <a:ext uri="{FF2B5EF4-FFF2-40B4-BE49-F238E27FC236}">
              <a16:creationId xmlns:a16="http://schemas.microsoft.com/office/drawing/2014/main" xmlns="" id="{00000000-0008-0000-2000-00009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69" name="171 CuadroTexto">
          <a:extLst>
            <a:ext uri="{FF2B5EF4-FFF2-40B4-BE49-F238E27FC236}">
              <a16:creationId xmlns:a16="http://schemas.microsoft.com/office/drawing/2014/main" xmlns="" id="{00000000-0008-0000-2000-00009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0" name="172 CuadroTexto">
          <a:extLst>
            <a:ext uri="{FF2B5EF4-FFF2-40B4-BE49-F238E27FC236}">
              <a16:creationId xmlns:a16="http://schemas.microsoft.com/office/drawing/2014/main" xmlns="" id="{00000000-0008-0000-2000-00009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1" name="173 CuadroTexto">
          <a:extLst>
            <a:ext uri="{FF2B5EF4-FFF2-40B4-BE49-F238E27FC236}">
              <a16:creationId xmlns:a16="http://schemas.microsoft.com/office/drawing/2014/main" xmlns="" id="{00000000-0008-0000-2000-00009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2" name="174 CuadroTexto">
          <a:extLst>
            <a:ext uri="{FF2B5EF4-FFF2-40B4-BE49-F238E27FC236}">
              <a16:creationId xmlns:a16="http://schemas.microsoft.com/office/drawing/2014/main" xmlns="" id="{00000000-0008-0000-2000-0000A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3" name="175 CuadroTexto">
          <a:extLst>
            <a:ext uri="{FF2B5EF4-FFF2-40B4-BE49-F238E27FC236}">
              <a16:creationId xmlns:a16="http://schemas.microsoft.com/office/drawing/2014/main" xmlns="" id="{00000000-0008-0000-2000-0000A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4" name="176 CuadroTexto">
          <a:extLst>
            <a:ext uri="{FF2B5EF4-FFF2-40B4-BE49-F238E27FC236}">
              <a16:creationId xmlns:a16="http://schemas.microsoft.com/office/drawing/2014/main" xmlns="" id="{00000000-0008-0000-2000-0000A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5" name="177 CuadroTexto">
          <a:extLst>
            <a:ext uri="{FF2B5EF4-FFF2-40B4-BE49-F238E27FC236}">
              <a16:creationId xmlns:a16="http://schemas.microsoft.com/office/drawing/2014/main" xmlns="" id="{00000000-0008-0000-2000-0000A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6" name="178 CuadroTexto">
          <a:extLst>
            <a:ext uri="{FF2B5EF4-FFF2-40B4-BE49-F238E27FC236}">
              <a16:creationId xmlns:a16="http://schemas.microsoft.com/office/drawing/2014/main" xmlns="" id="{00000000-0008-0000-2000-0000A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7" name="179 CuadroTexto">
          <a:extLst>
            <a:ext uri="{FF2B5EF4-FFF2-40B4-BE49-F238E27FC236}">
              <a16:creationId xmlns:a16="http://schemas.microsoft.com/office/drawing/2014/main" xmlns="" id="{00000000-0008-0000-2000-0000A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8" name="180 CuadroTexto">
          <a:extLst>
            <a:ext uri="{FF2B5EF4-FFF2-40B4-BE49-F238E27FC236}">
              <a16:creationId xmlns:a16="http://schemas.microsoft.com/office/drawing/2014/main" xmlns="" id="{00000000-0008-0000-2000-0000A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79" name="181 CuadroTexto">
          <a:extLst>
            <a:ext uri="{FF2B5EF4-FFF2-40B4-BE49-F238E27FC236}">
              <a16:creationId xmlns:a16="http://schemas.microsoft.com/office/drawing/2014/main" xmlns="" id="{00000000-0008-0000-2000-0000A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0" name="182 CuadroTexto">
          <a:extLst>
            <a:ext uri="{FF2B5EF4-FFF2-40B4-BE49-F238E27FC236}">
              <a16:creationId xmlns:a16="http://schemas.microsoft.com/office/drawing/2014/main" xmlns="" id="{00000000-0008-0000-2000-0000A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1" name="183 CuadroTexto">
          <a:extLst>
            <a:ext uri="{FF2B5EF4-FFF2-40B4-BE49-F238E27FC236}">
              <a16:creationId xmlns:a16="http://schemas.microsoft.com/office/drawing/2014/main" xmlns="" id="{00000000-0008-0000-2000-0000A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2" name="184 CuadroTexto">
          <a:extLst>
            <a:ext uri="{FF2B5EF4-FFF2-40B4-BE49-F238E27FC236}">
              <a16:creationId xmlns:a16="http://schemas.microsoft.com/office/drawing/2014/main" xmlns="" id="{00000000-0008-0000-2000-0000A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3" name="185 CuadroTexto">
          <a:extLst>
            <a:ext uri="{FF2B5EF4-FFF2-40B4-BE49-F238E27FC236}">
              <a16:creationId xmlns:a16="http://schemas.microsoft.com/office/drawing/2014/main" xmlns="" id="{00000000-0008-0000-2000-0000A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4" name="186 CuadroTexto">
          <a:extLst>
            <a:ext uri="{FF2B5EF4-FFF2-40B4-BE49-F238E27FC236}">
              <a16:creationId xmlns:a16="http://schemas.microsoft.com/office/drawing/2014/main" xmlns="" id="{00000000-0008-0000-2000-0000A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5" name="187 CuadroTexto">
          <a:extLst>
            <a:ext uri="{FF2B5EF4-FFF2-40B4-BE49-F238E27FC236}">
              <a16:creationId xmlns:a16="http://schemas.microsoft.com/office/drawing/2014/main" xmlns="" id="{00000000-0008-0000-2000-0000A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6" name="188 CuadroTexto">
          <a:extLst>
            <a:ext uri="{FF2B5EF4-FFF2-40B4-BE49-F238E27FC236}">
              <a16:creationId xmlns:a16="http://schemas.microsoft.com/office/drawing/2014/main" xmlns="" id="{00000000-0008-0000-2000-0000A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7" name="189 CuadroTexto">
          <a:extLst>
            <a:ext uri="{FF2B5EF4-FFF2-40B4-BE49-F238E27FC236}">
              <a16:creationId xmlns:a16="http://schemas.microsoft.com/office/drawing/2014/main" xmlns="" id="{00000000-0008-0000-2000-0000A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8" name="190 CuadroTexto">
          <a:extLst>
            <a:ext uri="{FF2B5EF4-FFF2-40B4-BE49-F238E27FC236}">
              <a16:creationId xmlns:a16="http://schemas.microsoft.com/office/drawing/2014/main" xmlns="" id="{00000000-0008-0000-2000-0000B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89" name="191 CuadroTexto">
          <a:extLst>
            <a:ext uri="{FF2B5EF4-FFF2-40B4-BE49-F238E27FC236}">
              <a16:creationId xmlns:a16="http://schemas.microsoft.com/office/drawing/2014/main" xmlns="" id="{00000000-0008-0000-2000-0000B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0" name="192 CuadroTexto">
          <a:extLst>
            <a:ext uri="{FF2B5EF4-FFF2-40B4-BE49-F238E27FC236}">
              <a16:creationId xmlns:a16="http://schemas.microsoft.com/office/drawing/2014/main" xmlns="" id="{00000000-0008-0000-2000-0000B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1" name="193 CuadroTexto">
          <a:extLst>
            <a:ext uri="{FF2B5EF4-FFF2-40B4-BE49-F238E27FC236}">
              <a16:creationId xmlns:a16="http://schemas.microsoft.com/office/drawing/2014/main" xmlns="" id="{00000000-0008-0000-2000-0000B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2" name="194 CuadroTexto">
          <a:extLst>
            <a:ext uri="{FF2B5EF4-FFF2-40B4-BE49-F238E27FC236}">
              <a16:creationId xmlns:a16="http://schemas.microsoft.com/office/drawing/2014/main" xmlns="" id="{00000000-0008-0000-2000-0000B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3" name="195 CuadroTexto">
          <a:extLst>
            <a:ext uri="{FF2B5EF4-FFF2-40B4-BE49-F238E27FC236}">
              <a16:creationId xmlns:a16="http://schemas.microsoft.com/office/drawing/2014/main" xmlns="" id="{00000000-0008-0000-2000-0000B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4" name="196 CuadroTexto">
          <a:extLst>
            <a:ext uri="{FF2B5EF4-FFF2-40B4-BE49-F238E27FC236}">
              <a16:creationId xmlns:a16="http://schemas.microsoft.com/office/drawing/2014/main" xmlns="" id="{00000000-0008-0000-2000-0000B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5" name="197 CuadroTexto">
          <a:extLst>
            <a:ext uri="{FF2B5EF4-FFF2-40B4-BE49-F238E27FC236}">
              <a16:creationId xmlns:a16="http://schemas.microsoft.com/office/drawing/2014/main" xmlns="" id="{00000000-0008-0000-2000-0000B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6" name="198 CuadroTexto">
          <a:extLst>
            <a:ext uri="{FF2B5EF4-FFF2-40B4-BE49-F238E27FC236}">
              <a16:creationId xmlns:a16="http://schemas.microsoft.com/office/drawing/2014/main" xmlns="" id="{00000000-0008-0000-2000-0000B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7" name="199 CuadroTexto">
          <a:extLst>
            <a:ext uri="{FF2B5EF4-FFF2-40B4-BE49-F238E27FC236}">
              <a16:creationId xmlns:a16="http://schemas.microsoft.com/office/drawing/2014/main" xmlns="" id="{00000000-0008-0000-2000-0000B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8" name="200 CuadroTexto">
          <a:extLst>
            <a:ext uri="{FF2B5EF4-FFF2-40B4-BE49-F238E27FC236}">
              <a16:creationId xmlns:a16="http://schemas.microsoft.com/office/drawing/2014/main" xmlns="" id="{00000000-0008-0000-2000-0000B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699" name="201 CuadroTexto">
          <a:extLst>
            <a:ext uri="{FF2B5EF4-FFF2-40B4-BE49-F238E27FC236}">
              <a16:creationId xmlns:a16="http://schemas.microsoft.com/office/drawing/2014/main" xmlns="" id="{00000000-0008-0000-2000-0000B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0" name="202 CuadroTexto">
          <a:extLst>
            <a:ext uri="{FF2B5EF4-FFF2-40B4-BE49-F238E27FC236}">
              <a16:creationId xmlns:a16="http://schemas.microsoft.com/office/drawing/2014/main" xmlns="" id="{00000000-0008-0000-2000-0000B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1" name="203 CuadroTexto">
          <a:extLst>
            <a:ext uri="{FF2B5EF4-FFF2-40B4-BE49-F238E27FC236}">
              <a16:creationId xmlns:a16="http://schemas.microsoft.com/office/drawing/2014/main" xmlns="" id="{00000000-0008-0000-2000-0000B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2" name="204 CuadroTexto">
          <a:extLst>
            <a:ext uri="{FF2B5EF4-FFF2-40B4-BE49-F238E27FC236}">
              <a16:creationId xmlns:a16="http://schemas.microsoft.com/office/drawing/2014/main" xmlns="" id="{00000000-0008-0000-2000-0000B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3" name="205 CuadroTexto">
          <a:extLst>
            <a:ext uri="{FF2B5EF4-FFF2-40B4-BE49-F238E27FC236}">
              <a16:creationId xmlns:a16="http://schemas.microsoft.com/office/drawing/2014/main" xmlns="" id="{00000000-0008-0000-2000-0000B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4" name="206 CuadroTexto">
          <a:extLst>
            <a:ext uri="{FF2B5EF4-FFF2-40B4-BE49-F238E27FC236}">
              <a16:creationId xmlns:a16="http://schemas.microsoft.com/office/drawing/2014/main" xmlns="" id="{00000000-0008-0000-2000-0000C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5" name="207 CuadroTexto">
          <a:extLst>
            <a:ext uri="{FF2B5EF4-FFF2-40B4-BE49-F238E27FC236}">
              <a16:creationId xmlns:a16="http://schemas.microsoft.com/office/drawing/2014/main" xmlns="" id="{00000000-0008-0000-2000-0000C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6" name="208 CuadroTexto">
          <a:extLst>
            <a:ext uri="{FF2B5EF4-FFF2-40B4-BE49-F238E27FC236}">
              <a16:creationId xmlns:a16="http://schemas.microsoft.com/office/drawing/2014/main" xmlns="" id="{00000000-0008-0000-2000-0000C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7" name="209 CuadroTexto">
          <a:extLst>
            <a:ext uri="{FF2B5EF4-FFF2-40B4-BE49-F238E27FC236}">
              <a16:creationId xmlns:a16="http://schemas.microsoft.com/office/drawing/2014/main" xmlns="" id="{00000000-0008-0000-2000-0000C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8" name="210 CuadroTexto">
          <a:extLst>
            <a:ext uri="{FF2B5EF4-FFF2-40B4-BE49-F238E27FC236}">
              <a16:creationId xmlns:a16="http://schemas.microsoft.com/office/drawing/2014/main" xmlns="" id="{00000000-0008-0000-2000-0000C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09" name="211 CuadroTexto">
          <a:extLst>
            <a:ext uri="{FF2B5EF4-FFF2-40B4-BE49-F238E27FC236}">
              <a16:creationId xmlns:a16="http://schemas.microsoft.com/office/drawing/2014/main" xmlns="" id="{00000000-0008-0000-2000-0000C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0" name="212 CuadroTexto">
          <a:extLst>
            <a:ext uri="{FF2B5EF4-FFF2-40B4-BE49-F238E27FC236}">
              <a16:creationId xmlns:a16="http://schemas.microsoft.com/office/drawing/2014/main" xmlns="" id="{00000000-0008-0000-2000-0000C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1" name="213 CuadroTexto">
          <a:extLst>
            <a:ext uri="{FF2B5EF4-FFF2-40B4-BE49-F238E27FC236}">
              <a16:creationId xmlns:a16="http://schemas.microsoft.com/office/drawing/2014/main" xmlns="" id="{00000000-0008-0000-2000-0000C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2" name="214 CuadroTexto">
          <a:extLst>
            <a:ext uri="{FF2B5EF4-FFF2-40B4-BE49-F238E27FC236}">
              <a16:creationId xmlns:a16="http://schemas.microsoft.com/office/drawing/2014/main" xmlns="" id="{00000000-0008-0000-2000-0000C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3" name="215 CuadroTexto">
          <a:extLst>
            <a:ext uri="{FF2B5EF4-FFF2-40B4-BE49-F238E27FC236}">
              <a16:creationId xmlns:a16="http://schemas.microsoft.com/office/drawing/2014/main" xmlns="" id="{00000000-0008-0000-2000-0000C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4" name="216 CuadroTexto">
          <a:extLst>
            <a:ext uri="{FF2B5EF4-FFF2-40B4-BE49-F238E27FC236}">
              <a16:creationId xmlns:a16="http://schemas.microsoft.com/office/drawing/2014/main" xmlns="" id="{00000000-0008-0000-2000-0000C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5" name="217 CuadroTexto">
          <a:extLst>
            <a:ext uri="{FF2B5EF4-FFF2-40B4-BE49-F238E27FC236}">
              <a16:creationId xmlns:a16="http://schemas.microsoft.com/office/drawing/2014/main" xmlns="" id="{00000000-0008-0000-2000-0000C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6" name="218 CuadroTexto">
          <a:extLst>
            <a:ext uri="{FF2B5EF4-FFF2-40B4-BE49-F238E27FC236}">
              <a16:creationId xmlns:a16="http://schemas.microsoft.com/office/drawing/2014/main" xmlns="" id="{00000000-0008-0000-2000-0000C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7" name="219 CuadroTexto">
          <a:extLst>
            <a:ext uri="{FF2B5EF4-FFF2-40B4-BE49-F238E27FC236}">
              <a16:creationId xmlns:a16="http://schemas.microsoft.com/office/drawing/2014/main" xmlns="" id="{00000000-0008-0000-2000-0000C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8" name="220 CuadroTexto">
          <a:extLst>
            <a:ext uri="{FF2B5EF4-FFF2-40B4-BE49-F238E27FC236}">
              <a16:creationId xmlns:a16="http://schemas.microsoft.com/office/drawing/2014/main" xmlns="" id="{00000000-0008-0000-2000-0000C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19" name="221 CuadroTexto">
          <a:extLst>
            <a:ext uri="{FF2B5EF4-FFF2-40B4-BE49-F238E27FC236}">
              <a16:creationId xmlns:a16="http://schemas.microsoft.com/office/drawing/2014/main" xmlns="" id="{00000000-0008-0000-2000-0000C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0" name="222 CuadroTexto">
          <a:extLst>
            <a:ext uri="{FF2B5EF4-FFF2-40B4-BE49-F238E27FC236}">
              <a16:creationId xmlns:a16="http://schemas.microsoft.com/office/drawing/2014/main" xmlns="" id="{00000000-0008-0000-2000-0000D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1" name="223 CuadroTexto">
          <a:extLst>
            <a:ext uri="{FF2B5EF4-FFF2-40B4-BE49-F238E27FC236}">
              <a16:creationId xmlns:a16="http://schemas.microsoft.com/office/drawing/2014/main" xmlns="" id="{00000000-0008-0000-2000-0000D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2" name="224 CuadroTexto">
          <a:extLst>
            <a:ext uri="{FF2B5EF4-FFF2-40B4-BE49-F238E27FC236}">
              <a16:creationId xmlns:a16="http://schemas.microsoft.com/office/drawing/2014/main" xmlns="" id="{00000000-0008-0000-2000-0000D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3" name="225 CuadroTexto">
          <a:extLst>
            <a:ext uri="{FF2B5EF4-FFF2-40B4-BE49-F238E27FC236}">
              <a16:creationId xmlns:a16="http://schemas.microsoft.com/office/drawing/2014/main" xmlns="" id="{00000000-0008-0000-2000-0000D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4" name="226 CuadroTexto">
          <a:extLst>
            <a:ext uri="{FF2B5EF4-FFF2-40B4-BE49-F238E27FC236}">
              <a16:creationId xmlns:a16="http://schemas.microsoft.com/office/drawing/2014/main" xmlns="" id="{00000000-0008-0000-2000-0000D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5" name="227 CuadroTexto">
          <a:extLst>
            <a:ext uri="{FF2B5EF4-FFF2-40B4-BE49-F238E27FC236}">
              <a16:creationId xmlns:a16="http://schemas.microsoft.com/office/drawing/2014/main" xmlns="" id="{00000000-0008-0000-2000-0000D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6" name="228 CuadroTexto">
          <a:extLst>
            <a:ext uri="{FF2B5EF4-FFF2-40B4-BE49-F238E27FC236}">
              <a16:creationId xmlns:a16="http://schemas.microsoft.com/office/drawing/2014/main" xmlns="" id="{00000000-0008-0000-2000-0000D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7" name="229 CuadroTexto">
          <a:extLst>
            <a:ext uri="{FF2B5EF4-FFF2-40B4-BE49-F238E27FC236}">
              <a16:creationId xmlns:a16="http://schemas.microsoft.com/office/drawing/2014/main" xmlns="" id="{00000000-0008-0000-2000-0000D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8" name="230 CuadroTexto">
          <a:extLst>
            <a:ext uri="{FF2B5EF4-FFF2-40B4-BE49-F238E27FC236}">
              <a16:creationId xmlns:a16="http://schemas.microsoft.com/office/drawing/2014/main" xmlns="" id="{00000000-0008-0000-2000-0000D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29" name="231 CuadroTexto">
          <a:extLst>
            <a:ext uri="{FF2B5EF4-FFF2-40B4-BE49-F238E27FC236}">
              <a16:creationId xmlns:a16="http://schemas.microsoft.com/office/drawing/2014/main" xmlns="" id="{00000000-0008-0000-2000-0000D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0" name="232 CuadroTexto">
          <a:extLst>
            <a:ext uri="{FF2B5EF4-FFF2-40B4-BE49-F238E27FC236}">
              <a16:creationId xmlns:a16="http://schemas.microsoft.com/office/drawing/2014/main" xmlns="" id="{00000000-0008-0000-2000-0000D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1" name="233 CuadroTexto">
          <a:extLst>
            <a:ext uri="{FF2B5EF4-FFF2-40B4-BE49-F238E27FC236}">
              <a16:creationId xmlns:a16="http://schemas.microsoft.com/office/drawing/2014/main" xmlns="" id="{00000000-0008-0000-2000-0000D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2" name="234 CuadroTexto">
          <a:extLst>
            <a:ext uri="{FF2B5EF4-FFF2-40B4-BE49-F238E27FC236}">
              <a16:creationId xmlns:a16="http://schemas.microsoft.com/office/drawing/2014/main" xmlns="" id="{00000000-0008-0000-2000-0000D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3" name="235 CuadroTexto">
          <a:extLst>
            <a:ext uri="{FF2B5EF4-FFF2-40B4-BE49-F238E27FC236}">
              <a16:creationId xmlns:a16="http://schemas.microsoft.com/office/drawing/2014/main" xmlns="" id="{00000000-0008-0000-2000-0000D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4" name="236 CuadroTexto">
          <a:extLst>
            <a:ext uri="{FF2B5EF4-FFF2-40B4-BE49-F238E27FC236}">
              <a16:creationId xmlns:a16="http://schemas.microsoft.com/office/drawing/2014/main" xmlns="" id="{00000000-0008-0000-2000-0000D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5" name="237 CuadroTexto">
          <a:extLst>
            <a:ext uri="{FF2B5EF4-FFF2-40B4-BE49-F238E27FC236}">
              <a16:creationId xmlns:a16="http://schemas.microsoft.com/office/drawing/2014/main" xmlns="" id="{00000000-0008-0000-2000-0000D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6" name="238 CuadroTexto">
          <a:extLst>
            <a:ext uri="{FF2B5EF4-FFF2-40B4-BE49-F238E27FC236}">
              <a16:creationId xmlns:a16="http://schemas.microsoft.com/office/drawing/2014/main" xmlns="" id="{00000000-0008-0000-2000-0000E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7" name="239 CuadroTexto">
          <a:extLst>
            <a:ext uri="{FF2B5EF4-FFF2-40B4-BE49-F238E27FC236}">
              <a16:creationId xmlns:a16="http://schemas.microsoft.com/office/drawing/2014/main" xmlns="" id="{00000000-0008-0000-2000-0000E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8" name="240 CuadroTexto">
          <a:extLst>
            <a:ext uri="{FF2B5EF4-FFF2-40B4-BE49-F238E27FC236}">
              <a16:creationId xmlns:a16="http://schemas.microsoft.com/office/drawing/2014/main" xmlns="" id="{00000000-0008-0000-2000-0000E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39" name="241 CuadroTexto">
          <a:extLst>
            <a:ext uri="{FF2B5EF4-FFF2-40B4-BE49-F238E27FC236}">
              <a16:creationId xmlns:a16="http://schemas.microsoft.com/office/drawing/2014/main" xmlns="" id="{00000000-0008-0000-2000-0000E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0" name="242 CuadroTexto">
          <a:extLst>
            <a:ext uri="{FF2B5EF4-FFF2-40B4-BE49-F238E27FC236}">
              <a16:creationId xmlns:a16="http://schemas.microsoft.com/office/drawing/2014/main" xmlns="" id="{00000000-0008-0000-2000-0000E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1" name="243 CuadroTexto">
          <a:extLst>
            <a:ext uri="{FF2B5EF4-FFF2-40B4-BE49-F238E27FC236}">
              <a16:creationId xmlns:a16="http://schemas.microsoft.com/office/drawing/2014/main" xmlns="" id="{00000000-0008-0000-2000-0000E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2" name="244 CuadroTexto">
          <a:extLst>
            <a:ext uri="{FF2B5EF4-FFF2-40B4-BE49-F238E27FC236}">
              <a16:creationId xmlns:a16="http://schemas.microsoft.com/office/drawing/2014/main" xmlns="" id="{00000000-0008-0000-2000-0000E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3" name="245 CuadroTexto">
          <a:extLst>
            <a:ext uri="{FF2B5EF4-FFF2-40B4-BE49-F238E27FC236}">
              <a16:creationId xmlns:a16="http://schemas.microsoft.com/office/drawing/2014/main" xmlns="" id="{00000000-0008-0000-2000-0000E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4" name="246 CuadroTexto">
          <a:extLst>
            <a:ext uri="{FF2B5EF4-FFF2-40B4-BE49-F238E27FC236}">
              <a16:creationId xmlns:a16="http://schemas.microsoft.com/office/drawing/2014/main" xmlns="" id="{00000000-0008-0000-2000-0000E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5" name="247 CuadroTexto">
          <a:extLst>
            <a:ext uri="{FF2B5EF4-FFF2-40B4-BE49-F238E27FC236}">
              <a16:creationId xmlns:a16="http://schemas.microsoft.com/office/drawing/2014/main" xmlns="" id="{00000000-0008-0000-2000-0000E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6" name="248 CuadroTexto">
          <a:extLst>
            <a:ext uri="{FF2B5EF4-FFF2-40B4-BE49-F238E27FC236}">
              <a16:creationId xmlns:a16="http://schemas.microsoft.com/office/drawing/2014/main" xmlns="" id="{00000000-0008-0000-2000-0000E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7" name="249 CuadroTexto">
          <a:extLst>
            <a:ext uri="{FF2B5EF4-FFF2-40B4-BE49-F238E27FC236}">
              <a16:creationId xmlns:a16="http://schemas.microsoft.com/office/drawing/2014/main" xmlns="" id="{00000000-0008-0000-2000-0000E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8" name="250 CuadroTexto">
          <a:extLst>
            <a:ext uri="{FF2B5EF4-FFF2-40B4-BE49-F238E27FC236}">
              <a16:creationId xmlns:a16="http://schemas.microsoft.com/office/drawing/2014/main" xmlns="" id="{00000000-0008-0000-2000-0000E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49" name="251 CuadroTexto">
          <a:extLst>
            <a:ext uri="{FF2B5EF4-FFF2-40B4-BE49-F238E27FC236}">
              <a16:creationId xmlns:a16="http://schemas.microsoft.com/office/drawing/2014/main" xmlns="" id="{00000000-0008-0000-2000-0000E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0" name="252 CuadroTexto">
          <a:extLst>
            <a:ext uri="{FF2B5EF4-FFF2-40B4-BE49-F238E27FC236}">
              <a16:creationId xmlns:a16="http://schemas.microsoft.com/office/drawing/2014/main" xmlns="" id="{00000000-0008-0000-2000-0000EE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1" name="253 CuadroTexto">
          <a:extLst>
            <a:ext uri="{FF2B5EF4-FFF2-40B4-BE49-F238E27FC236}">
              <a16:creationId xmlns:a16="http://schemas.microsoft.com/office/drawing/2014/main" xmlns="" id="{00000000-0008-0000-2000-0000EF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2" name="254 CuadroTexto">
          <a:extLst>
            <a:ext uri="{FF2B5EF4-FFF2-40B4-BE49-F238E27FC236}">
              <a16:creationId xmlns:a16="http://schemas.microsoft.com/office/drawing/2014/main" xmlns="" id="{00000000-0008-0000-2000-0000F0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3" name="255 CuadroTexto">
          <a:extLst>
            <a:ext uri="{FF2B5EF4-FFF2-40B4-BE49-F238E27FC236}">
              <a16:creationId xmlns:a16="http://schemas.microsoft.com/office/drawing/2014/main" xmlns="" id="{00000000-0008-0000-2000-0000F1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4" name="256 CuadroTexto">
          <a:extLst>
            <a:ext uri="{FF2B5EF4-FFF2-40B4-BE49-F238E27FC236}">
              <a16:creationId xmlns:a16="http://schemas.microsoft.com/office/drawing/2014/main" xmlns="" id="{00000000-0008-0000-2000-0000F2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5" name="257 CuadroTexto">
          <a:extLst>
            <a:ext uri="{FF2B5EF4-FFF2-40B4-BE49-F238E27FC236}">
              <a16:creationId xmlns:a16="http://schemas.microsoft.com/office/drawing/2014/main" xmlns="" id="{00000000-0008-0000-2000-0000F3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6" name="258 CuadroTexto">
          <a:extLst>
            <a:ext uri="{FF2B5EF4-FFF2-40B4-BE49-F238E27FC236}">
              <a16:creationId xmlns:a16="http://schemas.microsoft.com/office/drawing/2014/main" xmlns="" id="{00000000-0008-0000-2000-0000F4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7" name="259 CuadroTexto">
          <a:extLst>
            <a:ext uri="{FF2B5EF4-FFF2-40B4-BE49-F238E27FC236}">
              <a16:creationId xmlns:a16="http://schemas.microsoft.com/office/drawing/2014/main" xmlns="" id="{00000000-0008-0000-2000-0000F5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8" name="260 CuadroTexto">
          <a:extLst>
            <a:ext uri="{FF2B5EF4-FFF2-40B4-BE49-F238E27FC236}">
              <a16:creationId xmlns:a16="http://schemas.microsoft.com/office/drawing/2014/main" xmlns="" id="{00000000-0008-0000-2000-0000F6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59" name="261 CuadroTexto">
          <a:extLst>
            <a:ext uri="{FF2B5EF4-FFF2-40B4-BE49-F238E27FC236}">
              <a16:creationId xmlns:a16="http://schemas.microsoft.com/office/drawing/2014/main" xmlns="" id="{00000000-0008-0000-2000-0000F7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0" name="262 CuadroTexto">
          <a:extLst>
            <a:ext uri="{FF2B5EF4-FFF2-40B4-BE49-F238E27FC236}">
              <a16:creationId xmlns:a16="http://schemas.microsoft.com/office/drawing/2014/main" xmlns="" id="{00000000-0008-0000-2000-0000F8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1" name="263 CuadroTexto">
          <a:extLst>
            <a:ext uri="{FF2B5EF4-FFF2-40B4-BE49-F238E27FC236}">
              <a16:creationId xmlns:a16="http://schemas.microsoft.com/office/drawing/2014/main" xmlns="" id="{00000000-0008-0000-2000-0000F9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2" name="264 CuadroTexto">
          <a:extLst>
            <a:ext uri="{FF2B5EF4-FFF2-40B4-BE49-F238E27FC236}">
              <a16:creationId xmlns:a16="http://schemas.microsoft.com/office/drawing/2014/main" xmlns="" id="{00000000-0008-0000-2000-0000FA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3" name="265 CuadroTexto">
          <a:extLst>
            <a:ext uri="{FF2B5EF4-FFF2-40B4-BE49-F238E27FC236}">
              <a16:creationId xmlns:a16="http://schemas.microsoft.com/office/drawing/2014/main" xmlns="" id="{00000000-0008-0000-2000-0000FB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4" name="266 CuadroTexto">
          <a:extLst>
            <a:ext uri="{FF2B5EF4-FFF2-40B4-BE49-F238E27FC236}">
              <a16:creationId xmlns:a16="http://schemas.microsoft.com/office/drawing/2014/main" xmlns="" id="{00000000-0008-0000-2000-0000FC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65" name="267 CuadroTexto">
          <a:extLst>
            <a:ext uri="{FF2B5EF4-FFF2-40B4-BE49-F238E27FC236}">
              <a16:creationId xmlns:a16="http://schemas.microsoft.com/office/drawing/2014/main" xmlns="" id="{00000000-0008-0000-2000-0000FD0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766" name="268 CuadroTexto">
          <a:extLst>
            <a:ext uri="{FF2B5EF4-FFF2-40B4-BE49-F238E27FC236}">
              <a16:creationId xmlns:a16="http://schemas.microsoft.com/office/drawing/2014/main" xmlns="" id="{00000000-0008-0000-2000-0000FE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7" name="269 CuadroTexto">
          <a:extLst>
            <a:ext uri="{FF2B5EF4-FFF2-40B4-BE49-F238E27FC236}">
              <a16:creationId xmlns:a16="http://schemas.microsoft.com/office/drawing/2014/main" xmlns="" id="{00000000-0008-0000-2000-0000FF0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8" name="270 CuadroTexto">
          <a:extLst>
            <a:ext uri="{FF2B5EF4-FFF2-40B4-BE49-F238E27FC236}">
              <a16:creationId xmlns:a16="http://schemas.microsoft.com/office/drawing/2014/main" xmlns="" id="{00000000-0008-0000-2000-00000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69" name="271 CuadroTexto">
          <a:extLst>
            <a:ext uri="{FF2B5EF4-FFF2-40B4-BE49-F238E27FC236}">
              <a16:creationId xmlns:a16="http://schemas.microsoft.com/office/drawing/2014/main" xmlns="" id="{00000000-0008-0000-2000-00000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0" name="272 CuadroTexto">
          <a:extLst>
            <a:ext uri="{FF2B5EF4-FFF2-40B4-BE49-F238E27FC236}">
              <a16:creationId xmlns:a16="http://schemas.microsoft.com/office/drawing/2014/main" xmlns="" id="{00000000-0008-0000-2000-00000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1" name="273 CuadroTexto">
          <a:extLst>
            <a:ext uri="{FF2B5EF4-FFF2-40B4-BE49-F238E27FC236}">
              <a16:creationId xmlns:a16="http://schemas.microsoft.com/office/drawing/2014/main" xmlns="" id="{00000000-0008-0000-2000-00000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2" name="274 CuadroTexto">
          <a:extLst>
            <a:ext uri="{FF2B5EF4-FFF2-40B4-BE49-F238E27FC236}">
              <a16:creationId xmlns:a16="http://schemas.microsoft.com/office/drawing/2014/main" xmlns="" id="{00000000-0008-0000-2000-00000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3" name="275 CuadroTexto">
          <a:extLst>
            <a:ext uri="{FF2B5EF4-FFF2-40B4-BE49-F238E27FC236}">
              <a16:creationId xmlns:a16="http://schemas.microsoft.com/office/drawing/2014/main" xmlns="" id="{00000000-0008-0000-2000-00000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4" name="276 CuadroTexto">
          <a:extLst>
            <a:ext uri="{FF2B5EF4-FFF2-40B4-BE49-F238E27FC236}">
              <a16:creationId xmlns:a16="http://schemas.microsoft.com/office/drawing/2014/main" xmlns="" id="{00000000-0008-0000-2000-00000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5" name="277 CuadroTexto">
          <a:extLst>
            <a:ext uri="{FF2B5EF4-FFF2-40B4-BE49-F238E27FC236}">
              <a16:creationId xmlns:a16="http://schemas.microsoft.com/office/drawing/2014/main" xmlns="" id="{00000000-0008-0000-2000-00000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6" name="278 CuadroTexto">
          <a:extLst>
            <a:ext uri="{FF2B5EF4-FFF2-40B4-BE49-F238E27FC236}">
              <a16:creationId xmlns:a16="http://schemas.microsoft.com/office/drawing/2014/main" xmlns="" id="{00000000-0008-0000-2000-00000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7" name="279 CuadroTexto">
          <a:extLst>
            <a:ext uri="{FF2B5EF4-FFF2-40B4-BE49-F238E27FC236}">
              <a16:creationId xmlns:a16="http://schemas.microsoft.com/office/drawing/2014/main" xmlns="" id="{00000000-0008-0000-2000-00000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8" name="280 CuadroTexto">
          <a:extLst>
            <a:ext uri="{FF2B5EF4-FFF2-40B4-BE49-F238E27FC236}">
              <a16:creationId xmlns:a16="http://schemas.microsoft.com/office/drawing/2014/main" xmlns="" id="{00000000-0008-0000-2000-00000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79" name="281 CuadroTexto">
          <a:extLst>
            <a:ext uri="{FF2B5EF4-FFF2-40B4-BE49-F238E27FC236}">
              <a16:creationId xmlns:a16="http://schemas.microsoft.com/office/drawing/2014/main" xmlns="" id="{00000000-0008-0000-2000-00000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0" name="282 CuadroTexto">
          <a:extLst>
            <a:ext uri="{FF2B5EF4-FFF2-40B4-BE49-F238E27FC236}">
              <a16:creationId xmlns:a16="http://schemas.microsoft.com/office/drawing/2014/main" xmlns="" id="{00000000-0008-0000-2000-00000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1" name="283 CuadroTexto">
          <a:extLst>
            <a:ext uri="{FF2B5EF4-FFF2-40B4-BE49-F238E27FC236}">
              <a16:creationId xmlns:a16="http://schemas.microsoft.com/office/drawing/2014/main" xmlns="" id="{00000000-0008-0000-2000-00000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782" name="284 CuadroTexto">
          <a:extLst>
            <a:ext uri="{FF2B5EF4-FFF2-40B4-BE49-F238E27FC236}">
              <a16:creationId xmlns:a16="http://schemas.microsoft.com/office/drawing/2014/main" xmlns="" id="{00000000-0008-0000-2000-00000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783" name="285 CuadroTexto">
          <a:extLst>
            <a:ext uri="{FF2B5EF4-FFF2-40B4-BE49-F238E27FC236}">
              <a16:creationId xmlns:a16="http://schemas.microsoft.com/office/drawing/2014/main" xmlns="" id="{00000000-0008-0000-2000-00000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4" name="286 CuadroTexto">
          <a:extLst>
            <a:ext uri="{FF2B5EF4-FFF2-40B4-BE49-F238E27FC236}">
              <a16:creationId xmlns:a16="http://schemas.microsoft.com/office/drawing/2014/main" xmlns="" id="{00000000-0008-0000-2000-00001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5" name="287 CuadroTexto">
          <a:extLst>
            <a:ext uri="{FF2B5EF4-FFF2-40B4-BE49-F238E27FC236}">
              <a16:creationId xmlns:a16="http://schemas.microsoft.com/office/drawing/2014/main" xmlns="" id="{00000000-0008-0000-2000-00001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6" name="288 CuadroTexto">
          <a:extLst>
            <a:ext uri="{FF2B5EF4-FFF2-40B4-BE49-F238E27FC236}">
              <a16:creationId xmlns:a16="http://schemas.microsoft.com/office/drawing/2014/main" xmlns="" id="{00000000-0008-0000-2000-00001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7" name="289 CuadroTexto">
          <a:extLst>
            <a:ext uri="{FF2B5EF4-FFF2-40B4-BE49-F238E27FC236}">
              <a16:creationId xmlns:a16="http://schemas.microsoft.com/office/drawing/2014/main" xmlns="" id="{00000000-0008-0000-2000-00001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8" name="290 CuadroTexto">
          <a:extLst>
            <a:ext uri="{FF2B5EF4-FFF2-40B4-BE49-F238E27FC236}">
              <a16:creationId xmlns:a16="http://schemas.microsoft.com/office/drawing/2014/main" xmlns="" id="{00000000-0008-0000-2000-00001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89" name="291 CuadroTexto">
          <a:extLst>
            <a:ext uri="{FF2B5EF4-FFF2-40B4-BE49-F238E27FC236}">
              <a16:creationId xmlns:a16="http://schemas.microsoft.com/office/drawing/2014/main" xmlns="" id="{00000000-0008-0000-2000-00001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0" name="292 CuadroTexto">
          <a:extLst>
            <a:ext uri="{FF2B5EF4-FFF2-40B4-BE49-F238E27FC236}">
              <a16:creationId xmlns:a16="http://schemas.microsoft.com/office/drawing/2014/main" xmlns="" id="{00000000-0008-0000-2000-00001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1" name="293 CuadroTexto">
          <a:extLst>
            <a:ext uri="{FF2B5EF4-FFF2-40B4-BE49-F238E27FC236}">
              <a16:creationId xmlns:a16="http://schemas.microsoft.com/office/drawing/2014/main" xmlns="" id="{00000000-0008-0000-2000-00001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2" name="294 CuadroTexto">
          <a:extLst>
            <a:ext uri="{FF2B5EF4-FFF2-40B4-BE49-F238E27FC236}">
              <a16:creationId xmlns:a16="http://schemas.microsoft.com/office/drawing/2014/main" xmlns="" id="{00000000-0008-0000-2000-00001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3" name="295 CuadroTexto">
          <a:extLst>
            <a:ext uri="{FF2B5EF4-FFF2-40B4-BE49-F238E27FC236}">
              <a16:creationId xmlns:a16="http://schemas.microsoft.com/office/drawing/2014/main" xmlns="" id="{00000000-0008-0000-2000-00001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4" name="296 CuadroTexto">
          <a:extLst>
            <a:ext uri="{FF2B5EF4-FFF2-40B4-BE49-F238E27FC236}">
              <a16:creationId xmlns:a16="http://schemas.microsoft.com/office/drawing/2014/main" xmlns="" id="{00000000-0008-0000-2000-00001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795" name="17 CuadroTexto">
          <a:extLst>
            <a:ext uri="{FF2B5EF4-FFF2-40B4-BE49-F238E27FC236}">
              <a16:creationId xmlns:a16="http://schemas.microsoft.com/office/drawing/2014/main" xmlns="" id="{00000000-0008-0000-2000-00001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796" name="90 CuadroTexto">
          <a:extLst>
            <a:ext uri="{FF2B5EF4-FFF2-40B4-BE49-F238E27FC236}">
              <a16:creationId xmlns:a16="http://schemas.microsoft.com/office/drawing/2014/main" xmlns="" id="{00000000-0008-0000-2000-00001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7" name="91 CuadroTexto">
          <a:extLst>
            <a:ext uri="{FF2B5EF4-FFF2-40B4-BE49-F238E27FC236}">
              <a16:creationId xmlns:a16="http://schemas.microsoft.com/office/drawing/2014/main" xmlns="" id="{00000000-0008-0000-2000-00001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8" name="92 CuadroTexto">
          <a:extLst>
            <a:ext uri="{FF2B5EF4-FFF2-40B4-BE49-F238E27FC236}">
              <a16:creationId xmlns:a16="http://schemas.microsoft.com/office/drawing/2014/main" xmlns="" id="{00000000-0008-0000-2000-00001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799" name="93 CuadroTexto">
          <a:extLst>
            <a:ext uri="{FF2B5EF4-FFF2-40B4-BE49-F238E27FC236}">
              <a16:creationId xmlns:a16="http://schemas.microsoft.com/office/drawing/2014/main" xmlns="" id="{00000000-0008-0000-2000-00001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0" name="94 CuadroTexto">
          <a:extLst>
            <a:ext uri="{FF2B5EF4-FFF2-40B4-BE49-F238E27FC236}">
              <a16:creationId xmlns:a16="http://schemas.microsoft.com/office/drawing/2014/main" xmlns="" id="{00000000-0008-0000-2000-000020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1" name="95 CuadroTexto">
          <a:extLst>
            <a:ext uri="{FF2B5EF4-FFF2-40B4-BE49-F238E27FC236}">
              <a16:creationId xmlns:a16="http://schemas.microsoft.com/office/drawing/2014/main" xmlns="" id="{00000000-0008-0000-2000-000021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2" name="96 CuadroTexto">
          <a:extLst>
            <a:ext uri="{FF2B5EF4-FFF2-40B4-BE49-F238E27FC236}">
              <a16:creationId xmlns:a16="http://schemas.microsoft.com/office/drawing/2014/main" xmlns="" id="{00000000-0008-0000-2000-000022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3" name="97 CuadroTexto">
          <a:extLst>
            <a:ext uri="{FF2B5EF4-FFF2-40B4-BE49-F238E27FC236}">
              <a16:creationId xmlns:a16="http://schemas.microsoft.com/office/drawing/2014/main" xmlns="" id="{00000000-0008-0000-2000-000023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4" name="98 CuadroTexto">
          <a:extLst>
            <a:ext uri="{FF2B5EF4-FFF2-40B4-BE49-F238E27FC236}">
              <a16:creationId xmlns:a16="http://schemas.microsoft.com/office/drawing/2014/main" xmlns="" id="{00000000-0008-0000-2000-00002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5" name="99 CuadroTexto">
          <a:extLst>
            <a:ext uri="{FF2B5EF4-FFF2-40B4-BE49-F238E27FC236}">
              <a16:creationId xmlns:a16="http://schemas.microsoft.com/office/drawing/2014/main" xmlns="" id="{00000000-0008-0000-2000-00002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6" name="100 CuadroTexto">
          <a:extLst>
            <a:ext uri="{FF2B5EF4-FFF2-40B4-BE49-F238E27FC236}">
              <a16:creationId xmlns:a16="http://schemas.microsoft.com/office/drawing/2014/main" xmlns="" id="{00000000-0008-0000-2000-00002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807" name="101 CuadroTexto">
          <a:extLst>
            <a:ext uri="{FF2B5EF4-FFF2-40B4-BE49-F238E27FC236}">
              <a16:creationId xmlns:a16="http://schemas.microsoft.com/office/drawing/2014/main" xmlns="" id="{00000000-0008-0000-2000-00002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808" name="118 CuadroTexto">
          <a:extLst>
            <a:ext uri="{FF2B5EF4-FFF2-40B4-BE49-F238E27FC236}">
              <a16:creationId xmlns:a16="http://schemas.microsoft.com/office/drawing/2014/main" xmlns="" id="{00000000-0008-0000-2000-00002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09" name="119 CuadroTexto">
          <a:extLst>
            <a:ext uri="{FF2B5EF4-FFF2-40B4-BE49-F238E27FC236}">
              <a16:creationId xmlns:a16="http://schemas.microsoft.com/office/drawing/2014/main" xmlns="" id="{00000000-0008-0000-2000-00002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0" name="120 CuadroTexto">
          <a:extLst>
            <a:ext uri="{FF2B5EF4-FFF2-40B4-BE49-F238E27FC236}">
              <a16:creationId xmlns:a16="http://schemas.microsoft.com/office/drawing/2014/main" xmlns="" id="{00000000-0008-0000-2000-00002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1" name="121 CuadroTexto">
          <a:extLst>
            <a:ext uri="{FF2B5EF4-FFF2-40B4-BE49-F238E27FC236}">
              <a16:creationId xmlns:a16="http://schemas.microsoft.com/office/drawing/2014/main" xmlns="" id="{00000000-0008-0000-2000-00002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2" name="122 CuadroTexto">
          <a:extLst>
            <a:ext uri="{FF2B5EF4-FFF2-40B4-BE49-F238E27FC236}">
              <a16:creationId xmlns:a16="http://schemas.microsoft.com/office/drawing/2014/main" xmlns="" id="{00000000-0008-0000-2000-00002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3" name="123 CuadroTexto">
          <a:extLst>
            <a:ext uri="{FF2B5EF4-FFF2-40B4-BE49-F238E27FC236}">
              <a16:creationId xmlns:a16="http://schemas.microsoft.com/office/drawing/2014/main" xmlns="" id="{00000000-0008-0000-2000-00002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4" name="124 CuadroTexto">
          <a:extLst>
            <a:ext uri="{FF2B5EF4-FFF2-40B4-BE49-F238E27FC236}">
              <a16:creationId xmlns:a16="http://schemas.microsoft.com/office/drawing/2014/main" xmlns="" id="{00000000-0008-0000-2000-00002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5" name="125 CuadroTexto">
          <a:extLst>
            <a:ext uri="{FF2B5EF4-FFF2-40B4-BE49-F238E27FC236}">
              <a16:creationId xmlns:a16="http://schemas.microsoft.com/office/drawing/2014/main" xmlns="" id="{00000000-0008-0000-2000-00002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6" name="143 CuadroTexto">
          <a:extLst>
            <a:ext uri="{FF2B5EF4-FFF2-40B4-BE49-F238E27FC236}">
              <a16:creationId xmlns:a16="http://schemas.microsoft.com/office/drawing/2014/main" xmlns="" id="{00000000-0008-0000-2000-00003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7" name="144 CuadroTexto">
          <a:extLst>
            <a:ext uri="{FF2B5EF4-FFF2-40B4-BE49-F238E27FC236}">
              <a16:creationId xmlns:a16="http://schemas.microsoft.com/office/drawing/2014/main" xmlns="" id="{00000000-0008-0000-2000-00003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8" name="145 CuadroTexto">
          <a:extLst>
            <a:ext uri="{FF2B5EF4-FFF2-40B4-BE49-F238E27FC236}">
              <a16:creationId xmlns:a16="http://schemas.microsoft.com/office/drawing/2014/main" xmlns="" id="{00000000-0008-0000-2000-00003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19" name="146 CuadroTexto">
          <a:extLst>
            <a:ext uri="{FF2B5EF4-FFF2-40B4-BE49-F238E27FC236}">
              <a16:creationId xmlns:a16="http://schemas.microsoft.com/office/drawing/2014/main" xmlns="" id="{00000000-0008-0000-2000-00003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0" name="147 CuadroTexto">
          <a:extLst>
            <a:ext uri="{FF2B5EF4-FFF2-40B4-BE49-F238E27FC236}">
              <a16:creationId xmlns:a16="http://schemas.microsoft.com/office/drawing/2014/main" xmlns="" id="{00000000-0008-0000-2000-00003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1" name="148 CuadroTexto">
          <a:extLst>
            <a:ext uri="{FF2B5EF4-FFF2-40B4-BE49-F238E27FC236}">
              <a16:creationId xmlns:a16="http://schemas.microsoft.com/office/drawing/2014/main" xmlns="" id="{00000000-0008-0000-2000-00003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2" name="149 CuadroTexto">
          <a:extLst>
            <a:ext uri="{FF2B5EF4-FFF2-40B4-BE49-F238E27FC236}">
              <a16:creationId xmlns:a16="http://schemas.microsoft.com/office/drawing/2014/main" xmlns="" id="{00000000-0008-0000-2000-00003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3" name="150 CuadroTexto">
          <a:extLst>
            <a:ext uri="{FF2B5EF4-FFF2-40B4-BE49-F238E27FC236}">
              <a16:creationId xmlns:a16="http://schemas.microsoft.com/office/drawing/2014/main" xmlns="" id="{00000000-0008-0000-2000-00003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4" name="151 CuadroTexto">
          <a:extLst>
            <a:ext uri="{FF2B5EF4-FFF2-40B4-BE49-F238E27FC236}">
              <a16:creationId xmlns:a16="http://schemas.microsoft.com/office/drawing/2014/main" xmlns="" id="{00000000-0008-0000-2000-00003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5" name="152 CuadroTexto">
          <a:extLst>
            <a:ext uri="{FF2B5EF4-FFF2-40B4-BE49-F238E27FC236}">
              <a16:creationId xmlns:a16="http://schemas.microsoft.com/office/drawing/2014/main" xmlns="" id="{00000000-0008-0000-2000-00003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6" name="153 CuadroTexto">
          <a:extLst>
            <a:ext uri="{FF2B5EF4-FFF2-40B4-BE49-F238E27FC236}">
              <a16:creationId xmlns:a16="http://schemas.microsoft.com/office/drawing/2014/main" xmlns="" id="{00000000-0008-0000-2000-00003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7" name="154 CuadroTexto">
          <a:extLst>
            <a:ext uri="{FF2B5EF4-FFF2-40B4-BE49-F238E27FC236}">
              <a16:creationId xmlns:a16="http://schemas.microsoft.com/office/drawing/2014/main" xmlns="" id="{00000000-0008-0000-2000-00003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8" name="155 CuadroTexto">
          <a:extLst>
            <a:ext uri="{FF2B5EF4-FFF2-40B4-BE49-F238E27FC236}">
              <a16:creationId xmlns:a16="http://schemas.microsoft.com/office/drawing/2014/main" xmlns="" id="{00000000-0008-0000-2000-00003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29" name="156 CuadroTexto">
          <a:extLst>
            <a:ext uri="{FF2B5EF4-FFF2-40B4-BE49-F238E27FC236}">
              <a16:creationId xmlns:a16="http://schemas.microsoft.com/office/drawing/2014/main" xmlns="" id="{00000000-0008-0000-2000-00003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0" name="157 CuadroTexto">
          <a:extLst>
            <a:ext uri="{FF2B5EF4-FFF2-40B4-BE49-F238E27FC236}">
              <a16:creationId xmlns:a16="http://schemas.microsoft.com/office/drawing/2014/main" xmlns="" id="{00000000-0008-0000-2000-00003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1" name="158 CuadroTexto">
          <a:extLst>
            <a:ext uri="{FF2B5EF4-FFF2-40B4-BE49-F238E27FC236}">
              <a16:creationId xmlns:a16="http://schemas.microsoft.com/office/drawing/2014/main" xmlns="" id="{00000000-0008-0000-2000-00003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2" name="159 CuadroTexto">
          <a:extLst>
            <a:ext uri="{FF2B5EF4-FFF2-40B4-BE49-F238E27FC236}">
              <a16:creationId xmlns:a16="http://schemas.microsoft.com/office/drawing/2014/main" xmlns="" id="{00000000-0008-0000-2000-00004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3" name="160 CuadroTexto">
          <a:extLst>
            <a:ext uri="{FF2B5EF4-FFF2-40B4-BE49-F238E27FC236}">
              <a16:creationId xmlns:a16="http://schemas.microsoft.com/office/drawing/2014/main" xmlns="" id="{00000000-0008-0000-2000-00004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4" name="161 CuadroTexto">
          <a:extLst>
            <a:ext uri="{FF2B5EF4-FFF2-40B4-BE49-F238E27FC236}">
              <a16:creationId xmlns:a16="http://schemas.microsoft.com/office/drawing/2014/main" xmlns="" id="{00000000-0008-0000-2000-00004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5" name="162 CuadroTexto">
          <a:extLst>
            <a:ext uri="{FF2B5EF4-FFF2-40B4-BE49-F238E27FC236}">
              <a16:creationId xmlns:a16="http://schemas.microsoft.com/office/drawing/2014/main" xmlns="" id="{00000000-0008-0000-2000-00004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6" name="163 CuadroTexto">
          <a:extLst>
            <a:ext uri="{FF2B5EF4-FFF2-40B4-BE49-F238E27FC236}">
              <a16:creationId xmlns:a16="http://schemas.microsoft.com/office/drawing/2014/main" xmlns="" id="{00000000-0008-0000-2000-00004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7" name="164 CuadroTexto">
          <a:extLst>
            <a:ext uri="{FF2B5EF4-FFF2-40B4-BE49-F238E27FC236}">
              <a16:creationId xmlns:a16="http://schemas.microsoft.com/office/drawing/2014/main" xmlns="" id="{00000000-0008-0000-2000-00004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8" name="165 CuadroTexto">
          <a:extLst>
            <a:ext uri="{FF2B5EF4-FFF2-40B4-BE49-F238E27FC236}">
              <a16:creationId xmlns:a16="http://schemas.microsoft.com/office/drawing/2014/main" xmlns="" id="{00000000-0008-0000-2000-00004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39" name="166 CuadroTexto">
          <a:extLst>
            <a:ext uri="{FF2B5EF4-FFF2-40B4-BE49-F238E27FC236}">
              <a16:creationId xmlns:a16="http://schemas.microsoft.com/office/drawing/2014/main" xmlns="" id="{00000000-0008-0000-2000-00004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0" name="167 CuadroTexto">
          <a:extLst>
            <a:ext uri="{FF2B5EF4-FFF2-40B4-BE49-F238E27FC236}">
              <a16:creationId xmlns:a16="http://schemas.microsoft.com/office/drawing/2014/main" xmlns="" id="{00000000-0008-0000-2000-00004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1" name="168 CuadroTexto">
          <a:extLst>
            <a:ext uri="{FF2B5EF4-FFF2-40B4-BE49-F238E27FC236}">
              <a16:creationId xmlns:a16="http://schemas.microsoft.com/office/drawing/2014/main" xmlns="" id="{00000000-0008-0000-2000-00004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2" name="169 CuadroTexto">
          <a:extLst>
            <a:ext uri="{FF2B5EF4-FFF2-40B4-BE49-F238E27FC236}">
              <a16:creationId xmlns:a16="http://schemas.microsoft.com/office/drawing/2014/main" xmlns="" id="{00000000-0008-0000-2000-00004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3" name="170 CuadroTexto">
          <a:extLst>
            <a:ext uri="{FF2B5EF4-FFF2-40B4-BE49-F238E27FC236}">
              <a16:creationId xmlns:a16="http://schemas.microsoft.com/office/drawing/2014/main" xmlns="" id="{00000000-0008-0000-2000-00004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4" name="171 CuadroTexto">
          <a:extLst>
            <a:ext uri="{FF2B5EF4-FFF2-40B4-BE49-F238E27FC236}">
              <a16:creationId xmlns:a16="http://schemas.microsoft.com/office/drawing/2014/main" xmlns="" id="{00000000-0008-0000-2000-00004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5" name="172 CuadroTexto">
          <a:extLst>
            <a:ext uri="{FF2B5EF4-FFF2-40B4-BE49-F238E27FC236}">
              <a16:creationId xmlns:a16="http://schemas.microsoft.com/office/drawing/2014/main" xmlns="" id="{00000000-0008-0000-2000-00004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6" name="173 CuadroTexto">
          <a:extLst>
            <a:ext uri="{FF2B5EF4-FFF2-40B4-BE49-F238E27FC236}">
              <a16:creationId xmlns:a16="http://schemas.microsoft.com/office/drawing/2014/main" xmlns="" id="{00000000-0008-0000-2000-00004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7" name="174 CuadroTexto">
          <a:extLst>
            <a:ext uri="{FF2B5EF4-FFF2-40B4-BE49-F238E27FC236}">
              <a16:creationId xmlns:a16="http://schemas.microsoft.com/office/drawing/2014/main" xmlns="" id="{00000000-0008-0000-2000-00004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8" name="175 CuadroTexto">
          <a:extLst>
            <a:ext uri="{FF2B5EF4-FFF2-40B4-BE49-F238E27FC236}">
              <a16:creationId xmlns:a16="http://schemas.microsoft.com/office/drawing/2014/main" xmlns="" id="{00000000-0008-0000-2000-00005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49" name="176 CuadroTexto">
          <a:extLst>
            <a:ext uri="{FF2B5EF4-FFF2-40B4-BE49-F238E27FC236}">
              <a16:creationId xmlns:a16="http://schemas.microsoft.com/office/drawing/2014/main" xmlns="" id="{00000000-0008-0000-2000-00005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0" name="177 CuadroTexto">
          <a:extLst>
            <a:ext uri="{FF2B5EF4-FFF2-40B4-BE49-F238E27FC236}">
              <a16:creationId xmlns:a16="http://schemas.microsoft.com/office/drawing/2014/main" xmlns="" id="{00000000-0008-0000-2000-00005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1" name="178 CuadroTexto">
          <a:extLst>
            <a:ext uri="{FF2B5EF4-FFF2-40B4-BE49-F238E27FC236}">
              <a16:creationId xmlns:a16="http://schemas.microsoft.com/office/drawing/2014/main" xmlns="" id="{00000000-0008-0000-2000-00005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2" name="179 CuadroTexto">
          <a:extLst>
            <a:ext uri="{FF2B5EF4-FFF2-40B4-BE49-F238E27FC236}">
              <a16:creationId xmlns:a16="http://schemas.microsoft.com/office/drawing/2014/main" xmlns="" id="{00000000-0008-0000-2000-00005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3" name="180 CuadroTexto">
          <a:extLst>
            <a:ext uri="{FF2B5EF4-FFF2-40B4-BE49-F238E27FC236}">
              <a16:creationId xmlns:a16="http://schemas.microsoft.com/office/drawing/2014/main" xmlns="" id="{00000000-0008-0000-2000-00005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4" name="181 CuadroTexto">
          <a:extLst>
            <a:ext uri="{FF2B5EF4-FFF2-40B4-BE49-F238E27FC236}">
              <a16:creationId xmlns:a16="http://schemas.microsoft.com/office/drawing/2014/main" xmlns="" id="{00000000-0008-0000-2000-00005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5" name="182 CuadroTexto">
          <a:extLst>
            <a:ext uri="{FF2B5EF4-FFF2-40B4-BE49-F238E27FC236}">
              <a16:creationId xmlns:a16="http://schemas.microsoft.com/office/drawing/2014/main" xmlns="" id="{00000000-0008-0000-2000-00005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6" name="183 CuadroTexto">
          <a:extLst>
            <a:ext uri="{FF2B5EF4-FFF2-40B4-BE49-F238E27FC236}">
              <a16:creationId xmlns:a16="http://schemas.microsoft.com/office/drawing/2014/main" xmlns="" id="{00000000-0008-0000-2000-00005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7" name="184 CuadroTexto">
          <a:extLst>
            <a:ext uri="{FF2B5EF4-FFF2-40B4-BE49-F238E27FC236}">
              <a16:creationId xmlns:a16="http://schemas.microsoft.com/office/drawing/2014/main" xmlns="" id="{00000000-0008-0000-2000-00005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8" name="185 CuadroTexto">
          <a:extLst>
            <a:ext uri="{FF2B5EF4-FFF2-40B4-BE49-F238E27FC236}">
              <a16:creationId xmlns:a16="http://schemas.microsoft.com/office/drawing/2014/main" xmlns="" id="{00000000-0008-0000-2000-00005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59" name="186 CuadroTexto">
          <a:extLst>
            <a:ext uri="{FF2B5EF4-FFF2-40B4-BE49-F238E27FC236}">
              <a16:creationId xmlns:a16="http://schemas.microsoft.com/office/drawing/2014/main" xmlns="" id="{00000000-0008-0000-2000-00005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0" name="187 CuadroTexto">
          <a:extLst>
            <a:ext uri="{FF2B5EF4-FFF2-40B4-BE49-F238E27FC236}">
              <a16:creationId xmlns:a16="http://schemas.microsoft.com/office/drawing/2014/main" xmlns="" id="{00000000-0008-0000-2000-00005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1" name="188 CuadroTexto">
          <a:extLst>
            <a:ext uri="{FF2B5EF4-FFF2-40B4-BE49-F238E27FC236}">
              <a16:creationId xmlns:a16="http://schemas.microsoft.com/office/drawing/2014/main" xmlns="" id="{00000000-0008-0000-2000-00005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2" name="189 CuadroTexto">
          <a:extLst>
            <a:ext uri="{FF2B5EF4-FFF2-40B4-BE49-F238E27FC236}">
              <a16:creationId xmlns:a16="http://schemas.microsoft.com/office/drawing/2014/main" xmlns="" id="{00000000-0008-0000-2000-00005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3" name="190 CuadroTexto">
          <a:extLst>
            <a:ext uri="{FF2B5EF4-FFF2-40B4-BE49-F238E27FC236}">
              <a16:creationId xmlns:a16="http://schemas.microsoft.com/office/drawing/2014/main" xmlns="" id="{00000000-0008-0000-2000-00005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4" name="191 CuadroTexto">
          <a:extLst>
            <a:ext uri="{FF2B5EF4-FFF2-40B4-BE49-F238E27FC236}">
              <a16:creationId xmlns:a16="http://schemas.microsoft.com/office/drawing/2014/main" xmlns="" id="{00000000-0008-0000-2000-00006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5" name="192 CuadroTexto">
          <a:extLst>
            <a:ext uri="{FF2B5EF4-FFF2-40B4-BE49-F238E27FC236}">
              <a16:creationId xmlns:a16="http://schemas.microsoft.com/office/drawing/2014/main" xmlns="" id="{00000000-0008-0000-2000-00006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6" name="193 CuadroTexto">
          <a:extLst>
            <a:ext uri="{FF2B5EF4-FFF2-40B4-BE49-F238E27FC236}">
              <a16:creationId xmlns:a16="http://schemas.microsoft.com/office/drawing/2014/main" xmlns="" id="{00000000-0008-0000-2000-00006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7" name="194 CuadroTexto">
          <a:extLst>
            <a:ext uri="{FF2B5EF4-FFF2-40B4-BE49-F238E27FC236}">
              <a16:creationId xmlns:a16="http://schemas.microsoft.com/office/drawing/2014/main" xmlns="" id="{00000000-0008-0000-2000-00006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8" name="195 CuadroTexto">
          <a:extLst>
            <a:ext uri="{FF2B5EF4-FFF2-40B4-BE49-F238E27FC236}">
              <a16:creationId xmlns:a16="http://schemas.microsoft.com/office/drawing/2014/main" xmlns="" id="{00000000-0008-0000-2000-00006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69" name="196 CuadroTexto">
          <a:extLst>
            <a:ext uri="{FF2B5EF4-FFF2-40B4-BE49-F238E27FC236}">
              <a16:creationId xmlns:a16="http://schemas.microsoft.com/office/drawing/2014/main" xmlns="" id="{00000000-0008-0000-2000-00006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0" name="197 CuadroTexto">
          <a:extLst>
            <a:ext uri="{FF2B5EF4-FFF2-40B4-BE49-F238E27FC236}">
              <a16:creationId xmlns:a16="http://schemas.microsoft.com/office/drawing/2014/main" xmlns="" id="{00000000-0008-0000-2000-00006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1" name="198 CuadroTexto">
          <a:extLst>
            <a:ext uri="{FF2B5EF4-FFF2-40B4-BE49-F238E27FC236}">
              <a16:creationId xmlns:a16="http://schemas.microsoft.com/office/drawing/2014/main" xmlns="" id="{00000000-0008-0000-2000-00006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2" name="199 CuadroTexto">
          <a:extLst>
            <a:ext uri="{FF2B5EF4-FFF2-40B4-BE49-F238E27FC236}">
              <a16:creationId xmlns:a16="http://schemas.microsoft.com/office/drawing/2014/main" xmlns="" id="{00000000-0008-0000-2000-00006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3" name="200 CuadroTexto">
          <a:extLst>
            <a:ext uri="{FF2B5EF4-FFF2-40B4-BE49-F238E27FC236}">
              <a16:creationId xmlns:a16="http://schemas.microsoft.com/office/drawing/2014/main" xmlns="" id="{00000000-0008-0000-2000-00006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4" name="201 CuadroTexto">
          <a:extLst>
            <a:ext uri="{FF2B5EF4-FFF2-40B4-BE49-F238E27FC236}">
              <a16:creationId xmlns:a16="http://schemas.microsoft.com/office/drawing/2014/main" xmlns="" id="{00000000-0008-0000-2000-00006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5" name="202 CuadroTexto">
          <a:extLst>
            <a:ext uri="{FF2B5EF4-FFF2-40B4-BE49-F238E27FC236}">
              <a16:creationId xmlns:a16="http://schemas.microsoft.com/office/drawing/2014/main" xmlns="" id="{00000000-0008-0000-2000-00006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6" name="203 CuadroTexto">
          <a:extLst>
            <a:ext uri="{FF2B5EF4-FFF2-40B4-BE49-F238E27FC236}">
              <a16:creationId xmlns:a16="http://schemas.microsoft.com/office/drawing/2014/main" xmlns="" id="{00000000-0008-0000-2000-00006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7" name="204 CuadroTexto">
          <a:extLst>
            <a:ext uri="{FF2B5EF4-FFF2-40B4-BE49-F238E27FC236}">
              <a16:creationId xmlns:a16="http://schemas.microsoft.com/office/drawing/2014/main" xmlns="" id="{00000000-0008-0000-2000-00006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8" name="205 CuadroTexto">
          <a:extLst>
            <a:ext uri="{FF2B5EF4-FFF2-40B4-BE49-F238E27FC236}">
              <a16:creationId xmlns:a16="http://schemas.microsoft.com/office/drawing/2014/main" xmlns="" id="{00000000-0008-0000-2000-00006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79" name="206 CuadroTexto">
          <a:extLst>
            <a:ext uri="{FF2B5EF4-FFF2-40B4-BE49-F238E27FC236}">
              <a16:creationId xmlns:a16="http://schemas.microsoft.com/office/drawing/2014/main" xmlns="" id="{00000000-0008-0000-2000-00006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0" name="207 CuadroTexto">
          <a:extLst>
            <a:ext uri="{FF2B5EF4-FFF2-40B4-BE49-F238E27FC236}">
              <a16:creationId xmlns:a16="http://schemas.microsoft.com/office/drawing/2014/main" xmlns="" id="{00000000-0008-0000-2000-00007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1" name="208 CuadroTexto">
          <a:extLst>
            <a:ext uri="{FF2B5EF4-FFF2-40B4-BE49-F238E27FC236}">
              <a16:creationId xmlns:a16="http://schemas.microsoft.com/office/drawing/2014/main" xmlns="" id="{00000000-0008-0000-2000-00007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2" name="209 CuadroTexto">
          <a:extLst>
            <a:ext uri="{FF2B5EF4-FFF2-40B4-BE49-F238E27FC236}">
              <a16:creationId xmlns:a16="http://schemas.microsoft.com/office/drawing/2014/main" xmlns="" id="{00000000-0008-0000-2000-00007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3" name="210 CuadroTexto">
          <a:extLst>
            <a:ext uri="{FF2B5EF4-FFF2-40B4-BE49-F238E27FC236}">
              <a16:creationId xmlns:a16="http://schemas.microsoft.com/office/drawing/2014/main" xmlns="" id="{00000000-0008-0000-2000-00007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4" name="211 CuadroTexto">
          <a:extLst>
            <a:ext uri="{FF2B5EF4-FFF2-40B4-BE49-F238E27FC236}">
              <a16:creationId xmlns:a16="http://schemas.microsoft.com/office/drawing/2014/main" xmlns="" id="{00000000-0008-0000-2000-00007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5" name="212 CuadroTexto">
          <a:extLst>
            <a:ext uri="{FF2B5EF4-FFF2-40B4-BE49-F238E27FC236}">
              <a16:creationId xmlns:a16="http://schemas.microsoft.com/office/drawing/2014/main" xmlns="" id="{00000000-0008-0000-2000-00007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6" name="213 CuadroTexto">
          <a:extLst>
            <a:ext uri="{FF2B5EF4-FFF2-40B4-BE49-F238E27FC236}">
              <a16:creationId xmlns:a16="http://schemas.microsoft.com/office/drawing/2014/main" xmlns="" id="{00000000-0008-0000-2000-00007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7" name="214 CuadroTexto">
          <a:extLst>
            <a:ext uri="{FF2B5EF4-FFF2-40B4-BE49-F238E27FC236}">
              <a16:creationId xmlns:a16="http://schemas.microsoft.com/office/drawing/2014/main" xmlns="" id="{00000000-0008-0000-2000-00007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8" name="215 CuadroTexto">
          <a:extLst>
            <a:ext uri="{FF2B5EF4-FFF2-40B4-BE49-F238E27FC236}">
              <a16:creationId xmlns:a16="http://schemas.microsoft.com/office/drawing/2014/main" xmlns="" id="{00000000-0008-0000-2000-00007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89" name="216 CuadroTexto">
          <a:extLst>
            <a:ext uri="{FF2B5EF4-FFF2-40B4-BE49-F238E27FC236}">
              <a16:creationId xmlns:a16="http://schemas.microsoft.com/office/drawing/2014/main" xmlns="" id="{00000000-0008-0000-2000-00007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0" name="217 CuadroTexto">
          <a:extLst>
            <a:ext uri="{FF2B5EF4-FFF2-40B4-BE49-F238E27FC236}">
              <a16:creationId xmlns:a16="http://schemas.microsoft.com/office/drawing/2014/main" xmlns="" id="{00000000-0008-0000-2000-00007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1" name="218 CuadroTexto">
          <a:extLst>
            <a:ext uri="{FF2B5EF4-FFF2-40B4-BE49-F238E27FC236}">
              <a16:creationId xmlns:a16="http://schemas.microsoft.com/office/drawing/2014/main" xmlns="" id="{00000000-0008-0000-2000-00007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2" name="219 CuadroTexto">
          <a:extLst>
            <a:ext uri="{FF2B5EF4-FFF2-40B4-BE49-F238E27FC236}">
              <a16:creationId xmlns:a16="http://schemas.microsoft.com/office/drawing/2014/main" xmlns="" id="{00000000-0008-0000-2000-00007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3" name="220 CuadroTexto">
          <a:extLst>
            <a:ext uri="{FF2B5EF4-FFF2-40B4-BE49-F238E27FC236}">
              <a16:creationId xmlns:a16="http://schemas.microsoft.com/office/drawing/2014/main" xmlns="" id="{00000000-0008-0000-2000-00007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4" name="221 CuadroTexto">
          <a:extLst>
            <a:ext uri="{FF2B5EF4-FFF2-40B4-BE49-F238E27FC236}">
              <a16:creationId xmlns:a16="http://schemas.microsoft.com/office/drawing/2014/main" xmlns="" id="{00000000-0008-0000-2000-00007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5" name="222 CuadroTexto">
          <a:extLst>
            <a:ext uri="{FF2B5EF4-FFF2-40B4-BE49-F238E27FC236}">
              <a16:creationId xmlns:a16="http://schemas.microsoft.com/office/drawing/2014/main" xmlns="" id="{00000000-0008-0000-2000-00007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6" name="223 CuadroTexto">
          <a:extLst>
            <a:ext uri="{FF2B5EF4-FFF2-40B4-BE49-F238E27FC236}">
              <a16:creationId xmlns:a16="http://schemas.microsoft.com/office/drawing/2014/main" xmlns="" id="{00000000-0008-0000-2000-00008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7" name="224 CuadroTexto">
          <a:extLst>
            <a:ext uri="{FF2B5EF4-FFF2-40B4-BE49-F238E27FC236}">
              <a16:creationId xmlns:a16="http://schemas.microsoft.com/office/drawing/2014/main" xmlns="" id="{00000000-0008-0000-2000-00008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8" name="225 CuadroTexto">
          <a:extLst>
            <a:ext uri="{FF2B5EF4-FFF2-40B4-BE49-F238E27FC236}">
              <a16:creationId xmlns:a16="http://schemas.microsoft.com/office/drawing/2014/main" xmlns="" id="{00000000-0008-0000-2000-00008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899" name="226 CuadroTexto">
          <a:extLst>
            <a:ext uri="{FF2B5EF4-FFF2-40B4-BE49-F238E27FC236}">
              <a16:creationId xmlns:a16="http://schemas.microsoft.com/office/drawing/2014/main" xmlns="" id="{00000000-0008-0000-2000-00008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0" name="227 CuadroTexto">
          <a:extLst>
            <a:ext uri="{FF2B5EF4-FFF2-40B4-BE49-F238E27FC236}">
              <a16:creationId xmlns:a16="http://schemas.microsoft.com/office/drawing/2014/main" xmlns="" id="{00000000-0008-0000-2000-00008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1" name="228 CuadroTexto">
          <a:extLst>
            <a:ext uri="{FF2B5EF4-FFF2-40B4-BE49-F238E27FC236}">
              <a16:creationId xmlns:a16="http://schemas.microsoft.com/office/drawing/2014/main" xmlns="" id="{00000000-0008-0000-2000-00008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2" name="229 CuadroTexto">
          <a:extLst>
            <a:ext uri="{FF2B5EF4-FFF2-40B4-BE49-F238E27FC236}">
              <a16:creationId xmlns:a16="http://schemas.microsoft.com/office/drawing/2014/main" xmlns="" id="{00000000-0008-0000-2000-00008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3" name="230 CuadroTexto">
          <a:extLst>
            <a:ext uri="{FF2B5EF4-FFF2-40B4-BE49-F238E27FC236}">
              <a16:creationId xmlns:a16="http://schemas.microsoft.com/office/drawing/2014/main" xmlns="" id="{00000000-0008-0000-2000-00008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4" name="231 CuadroTexto">
          <a:extLst>
            <a:ext uri="{FF2B5EF4-FFF2-40B4-BE49-F238E27FC236}">
              <a16:creationId xmlns:a16="http://schemas.microsoft.com/office/drawing/2014/main" xmlns="" id="{00000000-0008-0000-2000-00008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5" name="232 CuadroTexto">
          <a:extLst>
            <a:ext uri="{FF2B5EF4-FFF2-40B4-BE49-F238E27FC236}">
              <a16:creationId xmlns:a16="http://schemas.microsoft.com/office/drawing/2014/main" xmlns="" id="{00000000-0008-0000-2000-00008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6" name="233 CuadroTexto">
          <a:extLst>
            <a:ext uri="{FF2B5EF4-FFF2-40B4-BE49-F238E27FC236}">
              <a16:creationId xmlns:a16="http://schemas.microsoft.com/office/drawing/2014/main" xmlns="" id="{00000000-0008-0000-2000-00008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7" name="234 CuadroTexto">
          <a:extLst>
            <a:ext uri="{FF2B5EF4-FFF2-40B4-BE49-F238E27FC236}">
              <a16:creationId xmlns:a16="http://schemas.microsoft.com/office/drawing/2014/main" xmlns="" id="{00000000-0008-0000-2000-00008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8" name="235 CuadroTexto">
          <a:extLst>
            <a:ext uri="{FF2B5EF4-FFF2-40B4-BE49-F238E27FC236}">
              <a16:creationId xmlns:a16="http://schemas.microsoft.com/office/drawing/2014/main" xmlns="" id="{00000000-0008-0000-2000-00008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09" name="236 CuadroTexto">
          <a:extLst>
            <a:ext uri="{FF2B5EF4-FFF2-40B4-BE49-F238E27FC236}">
              <a16:creationId xmlns:a16="http://schemas.microsoft.com/office/drawing/2014/main" xmlns="" id="{00000000-0008-0000-2000-00008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0" name="237 CuadroTexto">
          <a:extLst>
            <a:ext uri="{FF2B5EF4-FFF2-40B4-BE49-F238E27FC236}">
              <a16:creationId xmlns:a16="http://schemas.microsoft.com/office/drawing/2014/main" xmlns="" id="{00000000-0008-0000-2000-00008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1" name="238 CuadroTexto">
          <a:extLst>
            <a:ext uri="{FF2B5EF4-FFF2-40B4-BE49-F238E27FC236}">
              <a16:creationId xmlns:a16="http://schemas.microsoft.com/office/drawing/2014/main" xmlns="" id="{00000000-0008-0000-2000-00008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2" name="239 CuadroTexto">
          <a:extLst>
            <a:ext uri="{FF2B5EF4-FFF2-40B4-BE49-F238E27FC236}">
              <a16:creationId xmlns:a16="http://schemas.microsoft.com/office/drawing/2014/main" xmlns="" id="{00000000-0008-0000-2000-00009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3" name="240 CuadroTexto">
          <a:extLst>
            <a:ext uri="{FF2B5EF4-FFF2-40B4-BE49-F238E27FC236}">
              <a16:creationId xmlns:a16="http://schemas.microsoft.com/office/drawing/2014/main" xmlns="" id="{00000000-0008-0000-2000-00009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4" name="241 CuadroTexto">
          <a:extLst>
            <a:ext uri="{FF2B5EF4-FFF2-40B4-BE49-F238E27FC236}">
              <a16:creationId xmlns:a16="http://schemas.microsoft.com/office/drawing/2014/main" xmlns="" id="{00000000-0008-0000-2000-00009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5" name="242 CuadroTexto">
          <a:extLst>
            <a:ext uri="{FF2B5EF4-FFF2-40B4-BE49-F238E27FC236}">
              <a16:creationId xmlns:a16="http://schemas.microsoft.com/office/drawing/2014/main" xmlns="" id="{00000000-0008-0000-2000-00009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6" name="243 CuadroTexto">
          <a:extLst>
            <a:ext uri="{FF2B5EF4-FFF2-40B4-BE49-F238E27FC236}">
              <a16:creationId xmlns:a16="http://schemas.microsoft.com/office/drawing/2014/main" xmlns="" id="{00000000-0008-0000-2000-00009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7" name="244 CuadroTexto">
          <a:extLst>
            <a:ext uri="{FF2B5EF4-FFF2-40B4-BE49-F238E27FC236}">
              <a16:creationId xmlns:a16="http://schemas.microsoft.com/office/drawing/2014/main" xmlns="" id="{00000000-0008-0000-2000-00009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8" name="245 CuadroTexto">
          <a:extLst>
            <a:ext uri="{FF2B5EF4-FFF2-40B4-BE49-F238E27FC236}">
              <a16:creationId xmlns:a16="http://schemas.microsoft.com/office/drawing/2014/main" xmlns="" id="{00000000-0008-0000-2000-00009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19" name="246 CuadroTexto">
          <a:extLst>
            <a:ext uri="{FF2B5EF4-FFF2-40B4-BE49-F238E27FC236}">
              <a16:creationId xmlns:a16="http://schemas.microsoft.com/office/drawing/2014/main" xmlns="" id="{00000000-0008-0000-2000-00009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0" name="247 CuadroTexto">
          <a:extLst>
            <a:ext uri="{FF2B5EF4-FFF2-40B4-BE49-F238E27FC236}">
              <a16:creationId xmlns:a16="http://schemas.microsoft.com/office/drawing/2014/main" xmlns="" id="{00000000-0008-0000-2000-00009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1" name="248 CuadroTexto">
          <a:extLst>
            <a:ext uri="{FF2B5EF4-FFF2-40B4-BE49-F238E27FC236}">
              <a16:creationId xmlns:a16="http://schemas.microsoft.com/office/drawing/2014/main" xmlns="" id="{00000000-0008-0000-2000-00009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2" name="249 CuadroTexto">
          <a:extLst>
            <a:ext uri="{FF2B5EF4-FFF2-40B4-BE49-F238E27FC236}">
              <a16:creationId xmlns:a16="http://schemas.microsoft.com/office/drawing/2014/main" xmlns="" id="{00000000-0008-0000-2000-00009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3" name="250 CuadroTexto">
          <a:extLst>
            <a:ext uri="{FF2B5EF4-FFF2-40B4-BE49-F238E27FC236}">
              <a16:creationId xmlns:a16="http://schemas.microsoft.com/office/drawing/2014/main" xmlns="" id="{00000000-0008-0000-2000-00009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4" name="251 CuadroTexto">
          <a:extLst>
            <a:ext uri="{FF2B5EF4-FFF2-40B4-BE49-F238E27FC236}">
              <a16:creationId xmlns:a16="http://schemas.microsoft.com/office/drawing/2014/main" xmlns="" id="{00000000-0008-0000-2000-00009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5" name="252 CuadroTexto">
          <a:extLst>
            <a:ext uri="{FF2B5EF4-FFF2-40B4-BE49-F238E27FC236}">
              <a16:creationId xmlns:a16="http://schemas.microsoft.com/office/drawing/2014/main" xmlns="" id="{00000000-0008-0000-2000-00009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6" name="253 CuadroTexto">
          <a:extLst>
            <a:ext uri="{FF2B5EF4-FFF2-40B4-BE49-F238E27FC236}">
              <a16:creationId xmlns:a16="http://schemas.microsoft.com/office/drawing/2014/main" xmlns="" id="{00000000-0008-0000-2000-00009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7" name="254 CuadroTexto">
          <a:extLst>
            <a:ext uri="{FF2B5EF4-FFF2-40B4-BE49-F238E27FC236}">
              <a16:creationId xmlns:a16="http://schemas.microsoft.com/office/drawing/2014/main" xmlns="" id="{00000000-0008-0000-2000-00009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8" name="255 CuadroTexto">
          <a:extLst>
            <a:ext uri="{FF2B5EF4-FFF2-40B4-BE49-F238E27FC236}">
              <a16:creationId xmlns:a16="http://schemas.microsoft.com/office/drawing/2014/main" xmlns="" id="{00000000-0008-0000-2000-0000A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29" name="256 CuadroTexto">
          <a:extLst>
            <a:ext uri="{FF2B5EF4-FFF2-40B4-BE49-F238E27FC236}">
              <a16:creationId xmlns:a16="http://schemas.microsoft.com/office/drawing/2014/main" xmlns="" id="{00000000-0008-0000-2000-0000A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0" name="257 CuadroTexto">
          <a:extLst>
            <a:ext uri="{FF2B5EF4-FFF2-40B4-BE49-F238E27FC236}">
              <a16:creationId xmlns:a16="http://schemas.microsoft.com/office/drawing/2014/main" xmlns="" id="{00000000-0008-0000-2000-0000A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1" name="258 CuadroTexto">
          <a:extLst>
            <a:ext uri="{FF2B5EF4-FFF2-40B4-BE49-F238E27FC236}">
              <a16:creationId xmlns:a16="http://schemas.microsoft.com/office/drawing/2014/main" xmlns="" id="{00000000-0008-0000-2000-0000A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2" name="259 CuadroTexto">
          <a:extLst>
            <a:ext uri="{FF2B5EF4-FFF2-40B4-BE49-F238E27FC236}">
              <a16:creationId xmlns:a16="http://schemas.microsoft.com/office/drawing/2014/main" xmlns="" id="{00000000-0008-0000-2000-0000A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3" name="260 CuadroTexto">
          <a:extLst>
            <a:ext uri="{FF2B5EF4-FFF2-40B4-BE49-F238E27FC236}">
              <a16:creationId xmlns:a16="http://schemas.microsoft.com/office/drawing/2014/main" xmlns="" id="{00000000-0008-0000-2000-0000A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4" name="261 CuadroTexto">
          <a:extLst>
            <a:ext uri="{FF2B5EF4-FFF2-40B4-BE49-F238E27FC236}">
              <a16:creationId xmlns:a16="http://schemas.microsoft.com/office/drawing/2014/main" xmlns="" id="{00000000-0008-0000-2000-0000A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5" name="262 CuadroTexto">
          <a:extLst>
            <a:ext uri="{FF2B5EF4-FFF2-40B4-BE49-F238E27FC236}">
              <a16:creationId xmlns:a16="http://schemas.microsoft.com/office/drawing/2014/main" xmlns="" id="{00000000-0008-0000-2000-0000A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6" name="263 CuadroTexto">
          <a:extLst>
            <a:ext uri="{FF2B5EF4-FFF2-40B4-BE49-F238E27FC236}">
              <a16:creationId xmlns:a16="http://schemas.microsoft.com/office/drawing/2014/main" xmlns="" id="{00000000-0008-0000-2000-0000A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7" name="264 CuadroTexto">
          <a:extLst>
            <a:ext uri="{FF2B5EF4-FFF2-40B4-BE49-F238E27FC236}">
              <a16:creationId xmlns:a16="http://schemas.microsoft.com/office/drawing/2014/main" xmlns="" id="{00000000-0008-0000-2000-0000A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8" name="265 CuadroTexto">
          <a:extLst>
            <a:ext uri="{FF2B5EF4-FFF2-40B4-BE49-F238E27FC236}">
              <a16:creationId xmlns:a16="http://schemas.microsoft.com/office/drawing/2014/main" xmlns="" id="{00000000-0008-0000-2000-0000A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39" name="266 CuadroTexto">
          <a:extLst>
            <a:ext uri="{FF2B5EF4-FFF2-40B4-BE49-F238E27FC236}">
              <a16:creationId xmlns:a16="http://schemas.microsoft.com/office/drawing/2014/main" xmlns="" id="{00000000-0008-0000-2000-0000A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40" name="267 CuadroTexto">
          <a:extLst>
            <a:ext uri="{FF2B5EF4-FFF2-40B4-BE49-F238E27FC236}">
              <a16:creationId xmlns:a16="http://schemas.microsoft.com/office/drawing/2014/main" xmlns="" id="{00000000-0008-0000-2000-0000A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941" name="268 CuadroTexto">
          <a:extLst>
            <a:ext uri="{FF2B5EF4-FFF2-40B4-BE49-F238E27FC236}">
              <a16:creationId xmlns:a16="http://schemas.microsoft.com/office/drawing/2014/main" xmlns="" id="{00000000-0008-0000-2000-0000A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2" name="269 CuadroTexto">
          <a:extLst>
            <a:ext uri="{FF2B5EF4-FFF2-40B4-BE49-F238E27FC236}">
              <a16:creationId xmlns:a16="http://schemas.microsoft.com/office/drawing/2014/main" xmlns="" id="{00000000-0008-0000-2000-0000AE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3" name="270 CuadroTexto">
          <a:extLst>
            <a:ext uri="{FF2B5EF4-FFF2-40B4-BE49-F238E27FC236}">
              <a16:creationId xmlns:a16="http://schemas.microsoft.com/office/drawing/2014/main" xmlns="" id="{00000000-0008-0000-2000-0000AF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4" name="271 CuadroTexto">
          <a:extLst>
            <a:ext uri="{FF2B5EF4-FFF2-40B4-BE49-F238E27FC236}">
              <a16:creationId xmlns:a16="http://schemas.microsoft.com/office/drawing/2014/main" xmlns="" id="{00000000-0008-0000-2000-0000B0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5" name="272 CuadroTexto">
          <a:extLst>
            <a:ext uri="{FF2B5EF4-FFF2-40B4-BE49-F238E27FC236}">
              <a16:creationId xmlns:a16="http://schemas.microsoft.com/office/drawing/2014/main" xmlns="" id="{00000000-0008-0000-2000-0000B1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6" name="273 CuadroTexto">
          <a:extLst>
            <a:ext uri="{FF2B5EF4-FFF2-40B4-BE49-F238E27FC236}">
              <a16:creationId xmlns:a16="http://schemas.microsoft.com/office/drawing/2014/main" xmlns="" id="{00000000-0008-0000-2000-0000B2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7" name="274 CuadroTexto">
          <a:extLst>
            <a:ext uri="{FF2B5EF4-FFF2-40B4-BE49-F238E27FC236}">
              <a16:creationId xmlns:a16="http://schemas.microsoft.com/office/drawing/2014/main" xmlns="" id="{00000000-0008-0000-2000-0000B3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8" name="275 CuadroTexto">
          <a:extLst>
            <a:ext uri="{FF2B5EF4-FFF2-40B4-BE49-F238E27FC236}">
              <a16:creationId xmlns:a16="http://schemas.microsoft.com/office/drawing/2014/main" xmlns="" id="{00000000-0008-0000-2000-0000B4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49" name="276 CuadroTexto">
          <a:extLst>
            <a:ext uri="{FF2B5EF4-FFF2-40B4-BE49-F238E27FC236}">
              <a16:creationId xmlns:a16="http://schemas.microsoft.com/office/drawing/2014/main" xmlns="" id="{00000000-0008-0000-2000-0000B5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0" name="277 CuadroTexto">
          <a:extLst>
            <a:ext uri="{FF2B5EF4-FFF2-40B4-BE49-F238E27FC236}">
              <a16:creationId xmlns:a16="http://schemas.microsoft.com/office/drawing/2014/main" xmlns="" id="{00000000-0008-0000-2000-0000B6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1" name="278 CuadroTexto">
          <a:extLst>
            <a:ext uri="{FF2B5EF4-FFF2-40B4-BE49-F238E27FC236}">
              <a16:creationId xmlns:a16="http://schemas.microsoft.com/office/drawing/2014/main" xmlns="" id="{00000000-0008-0000-2000-0000B7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2" name="279 CuadroTexto">
          <a:extLst>
            <a:ext uri="{FF2B5EF4-FFF2-40B4-BE49-F238E27FC236}">
              <a16:creationId xmlns:a16="http://schemas.microsoft.com/office/drawing/2014/main" xmlns="" id="{00000000-0008-0000-2000-0000B8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3" name="280 CuadroTexto">
          <a:extLst>
            <a:ext uri="{FF2B5EF4-FFF2-40B4-BE49-F238E27FC236}">
              <a16:creationId xmlns:a16="http://schemas.microsoft.com/office/drawing/2014/main" xmlns="" id="{00000000-0008-0000-2000-0000B9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4" name="281 CuadroTexto">
          <a:extLst>
            <a:ext uri="{FF2B5EF4-FFF2-40B4-BE49-F238E27FC236}">
              <a16:creationId xmlns:a16="http://schemas.microsoft.com/office/drawing/2014/main" xmlns="" id="{00000000-0008-0000-2000-0000BA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5" name="282 CuadroTexto">
          <a:extLst>
            <a:ext uri="{FF2B5EF4-FFF2-40B4-BE49-F238E27FC236}">
              <a16:creationId xmlns:a16="http://schemas.microsoft.com/office/drawing/2014/main" xmlns="" id="{00000000-0008-0000-2000-0000BB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6" name="283 CuadroTexto">
          <a:extLst>
            <a:ext uri="{FF2B5EF4-FFF2-40B4-BE49-F238E27FC236}">
              <a16:creationId xmlns:a16="http://schemas.microsoft.com/office/drawing/2014/main" xmlns="" id="{00000000-0008-0000-2000-0000BC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957" name="284 CuadroTexto">
          <a:extLst>
            <a:ext uri="{FF2B5EF4-FFF2-40B4-BE49-F238E27FC236}">
              <a16:creationId xmlns:a16="http://schemas.microsoft.com/office/drawing/2014/main" xmlns="" id="{00000000-0008-0000-2000-0000BD03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58" name="285 CuadroTexto">
          <a:extLst>
            <a:ext uri="{FF2B5EF4-FFF2-40B4-BE49-F238E27FC236}">
              <a16:creationId xmlns:a16="http://schemas.microsoft.com/office/drawing/2014/main" xmlns="" id="{00000000-0008-0000-2000-0000B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59" name="286 CuadroTexto">
          <a:extLst>
            <a:ext uri="{FF2B5EF4-FFF2-40B4-BE49-F238E27FC236}">
              <a16:creationId xmlns:a16="http://schemas.microsoft.com/office/drawing/2014/main" xmlns="" id="{00000000-0008-0000-2000-0000B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0" name="287 CuadroTexto">
          <a:extLst>
            <a:ext uri="{FF2B5EF4-FFF2-40B4-BE49-F238E27FC236}">
              <a16:creationId xmlns:a16="http://schemas.microsoft.com/office/drawing/2014/main" xmlns="" id="{00000000-0008-0000-2000-0000C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1" name="288 CuadroTexto">
          <a:extLst>
            <a:ext uri="{FF2B5EF4-FFF2-40B4-BE49-F238E27FC236}">
              <a16:creationId xmlns:a16="http://schemas.microsoft.com/office/drawing/2014/main" xmlns="" id="{00000000-0008-0000-2000-0000C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2" name="289 CuadroTexto">
          <a:extLst>
            <a:ext uri="{FF2B5EF4-FFF2-40B4-BE49-F238E27FC236}">
              <a16:creationId xmlns:a16="http://schemas.microsoft.com/office/drawing/2014/main" xmlns="" id="{00000000-0008-0000-2000-0000C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3" name="290 CuadroTexto">
          <a:extLst>
            <a:ext uri="{FF2B5EF4-FFF2-40B4-BE49-F238E27FC236}">
              <a16:creationId xmlns:a16="http://schemas.microsoft.com/office/drawing/2014/main" xmlns="" id="{00000000-0008-0000-2000-0000C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4" name="291 CuadroTexto">
          <a:extLst>
            <a:ext uri="{FF2B5EF4-FFF2-40B4-BE49-F238E27FC236}">
              <a16:creationId xmlns:a16="http://schemas.microsoft.com/office/drawing/2014/main" xmlns="" id="{00000000-0008-0000-2000-0000C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5" name="292 CuadroTexto">
          <a:extLst>
            <a:ext uri="{FF2B5EF4-FFF2-40B4-BE49-F238E27FC236}">
              <a16:creationId xmlns:a16="http://schemas.microsoft.com/office/drawing/2014/main" xmlns="" id="{00000000-0008-0000-2000-0000C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6" name="293 CuadroTexto">
          <a:extLst>
            <a:ext uri="{FF2B5EF4-FFF2-40B4-BE49-F238E27FC236}">
              <a16:creationId xmlns:a16="http://schemas.microsoft.com/office/drawing/2014/main" xmlns="" id="{00000000-0008-0000-2000-0000C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7" name="294 CuadroTexto">
          <a:extLst>
            <a:ext uri="{FF2B5EF4-FFF2-40B4-BE49-F238E27FC236}">
              <a16:creationId xmlns:a16="http://schemas.microsoft.com/office/drawing/2014/main" xmlns="" id="{00000000-0008-0000-2000-0000C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8" name="295 CuadroTexto">
          <a:extLst>
            <a:ext uri="{FF2B5EF4-FFF2-40B4-BE49-F238E27FC236}">
              <a16:creationId xmlns:a16="http://schemas.microsoft.com/office/drawing/2014/main" xmlns="" id="{00000000-0008-0000-2000-0000C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69" name="296 CuadroTexto">
          <a:extLst>
            <a:ext uri="{FF2B5EF4-FFF2-40B4-BE49-F238E27FC236}">
              <a16:creationId xmlns:a16="http://schemas.microsoft.com/office/drawing/2014/main" xmlns="" id="{00000000-0008-0000-2000-0000C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0" name="298 CuadroTexto">
          <a:extLst>
            <a:ext uri="{FF2B5EF4-FFF2-40B4-BE49-F238E27FC236}">
              <a16:creationId xmlns:a16="http://schemas.microsoft.com/office/drawing/2014/main" xmlns="" id="{00000000-0008-0000-2000-0000CA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1" name="299 CuadroTexto">
          <a:extLst>
            <a:ext uri="{FF2B5EF4-FFF2-40B4-BE49-F238E27FC236}">
              <a16:creationId xmlns:a16="http://schemas.microsoft.com/office/drawing/2014/main" xmlns="" id="{00000000-0008-0000-2000-0000CB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2" name="300 CuadroTexto">
          <a:extLst>
            <a:ext uri="{FF2B5EF4-FFF2-40B4-BE49-F238E27FC236}">
              <a16:creationId xmlns:a16="http://schemas.microsoft.com/office/drawing/2014/main" xmlns="" id="{00000000-0008-0000-2000-0000CC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3" name="301 CuadroTexto">
          <a:extLst>
            <a:ext uri="{FF2B5EF4-FFF2-40B4-BE49-F238E27FC236}">
              <a16:creationId xmlns:a16="http://schemas.microsoft.com/office/drawing/2014/main" xmlns="" id="{00000000-0008-0000-2000-0000CD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4" name="302 CuadroTexto">
          <a:extLst>
            <a:ext uri="{FF2B5EF4-FFF2-40B4-BE49-F238E27FC236}">
              <a16:creationId xmlns:a16="http://schemas.microsoft.com/office/drawing/2014/main" xmlns="" id="{00000000-0008-0000-2000-0000CE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5" name="303 CuadroTexto">
          <a:extLst>
            <a:ext uri="{FF2B5EF4-FFF2-40B4-BE49-F238E27FC236}">
              <a16:creationId xmlns:a16="http://schemas.microsoft.com/office/drawing/2014/main" xmlns="" id="{00000000-0008-0000-2000-0000CF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6" name="304 CuadroTexto">
          <a:extLst>
            <a:ext uri="{FF2B5EF4-FFF2-40B4-BE49-F238E27FC236}">
              <a16:creationId xmlns:a16="http://schemas.microsoft.com/office/drawing/2014/main" xmlns="" id="{00000000-0008-0000-2000-0000D0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7" name="305 CuadroTexto">
          <a:extLst>
            <a:ext uri="{FF2B5EF4-FFF2-40B4-BE49-F238E27FC236}">
              <a16:creationId xmlns:a16="http://schemas.microsoft.com/office/drawing/2014/main" xmlns="" id="{00000000-0008-0000-2000-0000D1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978" name="452 CuadroTexto">
          <a:extLst>
            <a:ext uri="{FF2B5EF4-FFF2-40B4-BE49-F238E27FC236}">
              <a16:creationId xmlns:a16="http://schemas.microsoft.com/office/drawing/2014/main" xmlns="" id="{00000000-0008-0000-2000-0000D20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79" name="17 CuadroTexto">
          <a:extLst>
            <a:ext uri="{FF2B5EF4-FFF2-40B4-BE49-F238E27FC236}">
              <a16:creationId xmlns:a16="http://schemas.microsoft.com/office/drawing/2014/main" xmlns="" id="{00000000-0008-0000-2000-0000D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980" name="90 CuadroTexto">
          <a:extLst>
            <a:ext uri="{FF2B5EF4-FFF2-40B4-BE49-F238E27FC236}">
              <a16:creationId xmlns:a16="http://schemas.microsoft.com/office/drawing/2014/main" xmlns="" id="{00000000-0008-0000-2000-0000D4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1" name="91 CuadroTexto">
          <a:extLst>
            <a:ext uri="{FF2B5EF4-FFF2-40B4-BE49-F238E27FC236}">
              <a16:creationId xmlns:a16="http://schemas.microsoft.com/office/drawing/2014/main" xmlns="" id="{00000000-0008-0000-2000-0000D5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2" name="92 CuadroTexto">
          <a:extLst>
            <a:ext uri="{FF2B5EF4-FFF2-40B4-BE49-F238E27FC236}">
              <a16:creationId xmlns:a16="http://schemas.microsoft.com/office/drawing/2014/main" xmlns="" id="{00000000-0008-0000-2000-0000D6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3" name="93 CuadroTexto">
          <a:extLst>
            <a:ext uri="{FF2B5EF4-FFF2-40B4-BE49-F238E27FC236}">
              <a16:creationId xmlns:a16="http://schemas.microsoft.com/office/drawing/2014/main" xmlns="" id="{00000000-0008-0000-2000-0000D7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4" name="94 CuadroTexto">
          <a:extLst>
            <a:ext uri="{FF2B5EF4-FFF2-40B4-BE49-F238E27FC236}">
              <a16:creationId xmlns:a16="http://schemas.microsoft.com/office/drawing/2014/main" xmlns="" id="{00000000-0008-0000-2000-0000D8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5" name="95 CuadroTexto">
          <a:extLst>
            <a:ext uri="{FF2B5EF4-FFF2-40B4-BE49-F238E27FC236}">
              <a16:creationId xmlns:a16="http://schemas.microsoft.com/office/drawing/2014/main" xmlns="" id="{00000000-0008-0000-2000-0000D9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6" name="96 CuadroTexto">
          <a:extLst>
            <a:ext uri="{FF2B5EF4-FFF2-40B4-BE49-F238E27FC236}">
              <a16:creationId xmlns:a16="http://schemas.microsoft.com/office/drawing/2014/main" xmlns="" id="{00000000-0008-0000-2000-0000DA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7" name="97 CuadroTexto">
          <a:extLst>
            <a:ext uri="{FF2B5EF4-FFF2-40B4-BE49-F238E27FC236}">
              <a16:creationId xmlns:a16="http://schemas.microsoft.com/office/drawing/2014/main" xmlns="" id="{00000000-0008-0000-2000-0000DB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8" name="98 CuadroTexto">
          <a:extLst>
            <a:ext uri="{FF2B5EF4-FFF2-40B4-BE49-F238E27FC236}">
              <a16:creationId xmlns:a16="http://schemas.microsoft.com/office/drawing/2014/main" xmlns="" id="{00000000-0008-0000-2000-0000DC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89" name="99 CuadroTexto">
          <a:extLst>
            <a:ext uri="{FF2B5EF4-FFF2-40B4-BE49-F238E27FC236}">
              <a16:creationId xmlns:a16="http://schemas.microsoft.com/office/drawing/2014/main" xmlns="" id="{00000000-0008-0000-2000-0000DD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0" name="100 CuadroTexto">
          <a:extLst>
            <a:ext uri="{FF2B5EF4-FFF2-40B4-BE49-F238E27FC236}">
              <a16:creationId xmlns:a16="http://schemas.microsoft.com/office/drawing/2014/main" xmlns="" id="{00000000-0008-0000-2000-0000DE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991" name="101 CuadroTexto">
          <a:extLst>
            <a:ext uri="{FF2B5EF4-FFF2-40B4-BE49-F238E27FC236}">
              <a16:creationId xmlns:a16="http://schemas.microsoft.com/office/drawing/2014/main" xmlns="" id="{00000000-0008-0000-2000-0000DF03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992" name="118 CuadroTexto">
          <a:extLst>
            <a:ext uri="{FF2B5EF4-FFF2-40B4-BE49-F238E27FC236}">
              <a16:creationId xmlns:a16="http://schemas.microsoft.com/office/drawing/2014/main" xmlns="" id="{00000000-0008-0000-2000-0000E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3" name="119 CuadroTexto">
          <a:extLst>
            <a:ext uri="{FF2B5EF4-FFF2-40B4-BE49-F238E27FC236}">
              <a16:creationId xmlns:a16="http://schemas.microsoft.com/office/drawing/2014/main" xmlns="" id="{00000000-0008-0000-2000-0000E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4" name="120 CuadroTexto">
          <a:extLst>
            <a:ext uri="{FF2B5EF4-FFF2-40B4-BE49-F238E27FC236}">
              <a16:creationId xmlns:a16="http://schemas.microsoft.com/office/drawing/2014/main" xmlns="" id="{00000000-0008-0000-2000-0000E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5" name="121 CuadroTexto">
          <a:extLst>
            <a:ext uri="{FF2B5EF4-FFF2-40B4-BE49-F238E27FC236}">
              <a16:creationId xmlns:a16="http://schemas.microsoft.com/office/drawing/2014/main" xmlns="" id="{00000000-0008-0000-2000-0000E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6" name="122 CuadroTexto">
          <a:extLst>
            <a:ext uri="{FF2B5EF4-FFF2-40B4-BE49-F238E27FC236}">
              <a16:creationId xmlns:a16="http://schemas.microsoft.com/office/drawing/2014/main" xmlns="" id="{00000000-0008-0000-2000-0000E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7" name="123 CuadroTexto">
          <a:extLst>
            <a:ext uri="{FF2B5EF4-FFF2-40B4-BE49-F238E27FC236}">
              <a16:creationId xmlns:a16="http://schemas.microsoft.com/office/drawing/2014/main" xmlns="" id="{00000000-0008-0000-2000-0000E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8" name="124 CuadroTexto">
          <a:extLst>
            <a:ext uri="{FF2B5EF4-FFF2-40B4-BE49-F238E27FC236}">
              <a16:creationId xmlns:a16="http://schemas.microsoft.com/office/drawing/2014/main" xmlns="" id="{00000000-0008-0000-2000-0000E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999" name="125 CuadroTexto">
          <a:extLst>
            <a:ext uri="{FF2B5EF4-FFF2-40B4-BE49-F238E27FC236}">
              <a16:creationId xmlns:a16="http://schemas.microsoft.com/office/drawing/2014/main" xmlns="" id="{00000000-0008-0000-2000-0000E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0" name="143 CuadroTexto">
          <a:extLst>
            <a:ext uri="{FF2B5EF4-FFF2-40B4-BE49-F238E27FC236}">
              <a16:creationId xmlns:a16="http://schemas.microsoft.com/office/drawing/2014/main" xmlns="" id="{00000000-0008-0000-2000-0000E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1" name="144 CuadroTexto">
          <a:extLst>
            <a:ext uri="{FF2B5EF4-FFF2-40B4-BE49-F238E27FC236}">
              <a16:creationId xmlns:a16="http://schemas.microsoft.com/office/drawing/2014/main" xmlns="" id="{00000000-0008-0000-2000-0000E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2" name="145 CuadroTexto">
          <a:extLst>
            <a:ext uri="{FF2B5EF4-FFF2-40B4-BE49-F238E27FC236}">
              <a16:creationId xmlns:a16="http://schemas.microsoft.com/office/drawing/2014/main" xmlns="" id="{00000000-0008-0000-2000-0000E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3" name="146 CuadroTexto">
          <a:extLst>
            <a:ext uri="{FF2B5EF4-FFF2-40B4-BE49-F238E27FC236}">
              <a16:creationId xmlns:a16="http://schemas.microsoft.com/office/drawing/2014/main" xmlns="" id="{00000000-0008-0000-2000-0000E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4" name="147 CuadroTexto">
          <a:extLst>
            <a:ext uri="{FF2B5EF4-FFF2-40B4-BE49-F238E27FC236}">
              <a16:creationId xmlns:a16="http://schemas.microsoft.com/office/drawing/2014/main" xmlns="" id="{00000000-0008-0000-2000-0000E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5" name="148 CuadroTexto">
          <a:extLst>
            <a:ext uri="{FF2B5EF4-FFF2-40B4-BE49-F238E27FC236}">
              <a16:creationId xmlns:a16="http://schemas.microsoft.com/office/drawing/2014/main" xmlns="" id="{00000000-0008-0000-2000-0000E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6" name="149 CuadroTexto">
          <a:extLst>
            <a:ext uri="{FF2B5EF4-FFF2-40B4-BE49-F238E27FC236}">
              <a16:creationId xmlns:a16="http://schemas.microsoft.com/office/drawing/2014/main" xmlns="" id="{00000000-0008-0000-2000-0000E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7" name="150 CuadroTexto">
          <a:extLst>
            <a:ext uri="{FF2B5EF4-FFF2-40B4-BE49-F238E27FC236}">
              <a16:creationId xmlns:a16="http://schemas.microsoft.com/office/drawing/2014/main" xmlns="" id="{00000000-0008-0000-2000-0000E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8" name="151 CuadroTexto">
          <a:extLst>
            <a:ext uri="{FF2B5EF4-FFF2-40B4-BE49-F238E27FC236}">
              <a16:creationId xmlns:a16="http://schemas.microsoft.com/office/drawing/2014/main" xmlns="" id="{00000000-0008-0000-2000-0000F0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09" name="152 CuadroTexto">
          <a:extLst>
            <a:ext uri="{FF2B5EF4-FFF2-40B4-BE49-F238E27FC236}">
              <a16:creationId xmlns:a16="http://schemas.microsoft.com/office/drawing/2014/main" xmlns="" id="{00000000-0008-0000-2000-0000F1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0" name="153 CuadroTexto">
          <a:extLst>
            <a:ext uri="{FF2B5EF4-FFF2-40B4-BE49-F238E27FC236}">
              <a16:creationId xmlns:a16="http://schemas.microsoft.com/office/drawing/2014/main" xmlns="" id="{00000000-0008-0000-2000-0000F2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1" name="154 CuadroTexto">
          <a:extLst>
            <a:ext uri="{FF2B5EF4-FFF2-40B4-BE49-F238E27FC236}">
              <a16:creationId xmlns:a16="http://schemas.microsoft.com/office/drawing/2014/main" xmlns="" id="{00000000-0008-0000-2000-0000F3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2" name="155 CuadroTexto">
          <a:extLst>
            <a:ext uri="{FF2B5EF4-FFF2-40B4-BE49-F238E27FC236}">
              <a16:creationId xmlns:a16="http://schemas.microsoft.com/office/drawing/2014/main" xmlns="" id="{00000000-0008-0000-2000-0000F4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3" name="156 CuadroTexto">
          <a:extLst>
            <a:ext uri="{FF2B5EF4-FFF2-40B4-BE49-F238E27FC236}">
              <a16:creationId xmlns:a16="http://schemas.microsoft.com/office/drawing/2014/main" xmlns="" id="{00000000-0008-0000-2000-0000F5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4" name="157 CuadroTexto">
          <a:extLst>
            <a:ext uri="{FF2B5EF4-FFF2-40B4-BE49-F238E27FC236}">
              <a16:creationId xmlns:a16="http://schemas.microsoft.com/office/drawing/2014/main" xmlns="" id="{00000000-0008-0000-2000-0000F6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5" name="158 CuadroTexto">
          <a:extLst>
            <a:ext uri="{FF2B5EF4-FFF2-40B4-BE49-F238E27FC236}">
              <a16:creationId xmlns:a16="http://schemas.microsoft.com/office/drawing/2014/main" xmlns="" id="{00000000-0008-0000-2000-0000F7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6" name="159 CuadroTexto">
          <a:extLst>
            <a:ext uri="{FF2B5EF4-FFF2-40B4-BE49-F238E27FC236}">
              <a16:creationId xmlns:a16="http://schemas.microsoft.com/office/drawing/2014/main" xmlns="" id="{00000000-0008-0000-2000-0000F8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7" name="160 CuadroTexto">
          <a:extLst>
            <a:ext uri="{FF2B5EF4-FFF2-40B4-BE49-F238E27FC236}">
              <a16:creationId xmlns:a16="http://schemas.microsoft.com/office/drawing/2014/main" xmlns="" id="{00000000-0008-0000-2000-0000F9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8" name="161 CuadroTexto">
          <a:extLst>
            <a:ext uri="{FF2B5EF4-FFF2-40B4-BE49-F238E27FC236}">
              <a16:creationId xmlns:a16="http://schemas.microsoft.com/office/drawing/2014/main" xmlns="" id="{00000000-0008-0000-2000-0000FA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19" name="162 CuadroTexto">
          <a:extLst>
            <a:ext uri="{FF2B5EF4-FFF2-40B4-BE49-F238E27FC236}">
              <a16:creationId xmlns:a16="http://schemas.microsoft.com/office/drawing/2014/main" xmlns="" id="{00000000-0008-0000-2000-0000FB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0" name="163 CuadroTexto">
          <a:extLst>
            <a:ext uri="{FF2B5EF4-FFF2-40B4-BE49-F238E27FC236}">
              <a16:creationId xmlns:a16="http://schemas.microsoft.com/office/drawing/2014/main" xmlns="" id="{00000000-0008-0000-2000-0000FC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1" name="164 CuadroTexto">
          <a:extLst>
            <a:ext uri="{FF2B5EF4-FFF2-40B4-BE49-F238E27FC236}">
              <a16:creationId xmlns:a16="http://schemas.microsoft.com/office/drawing/2014/main" xmlns="" id="{00000000-0008-0000-2000-0000FD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2" name="165 CuadroTexto">
          <a:extLst>
            <a:ext uri="{FF2B5EF4-FFF2-40B4-BE49-F238E27FC236}">
              <a16:creationId xmlns:a16="http://schemas.microsoft.com/office/drawing/2014/main" xmlns="" id="{00000000-0008-0000-2000-0000FE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3" name="166 CuadroTexto">
          <a:extLst>
            <a:ext uri="{FF2B5EF4-FFF2-40B4-BE49-F238E27FC236}">
              <a16:creationId xmlns:a16="http://schemas.microsoft.com/office/drawing/2014/main" xmlns="" id="{00000000-0008-0000-2000-0000FF0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4" name="167 CuadroTexto">
          <a:extLst>
            <a:ext uri="{FF2B5EF4-FFF2-40B4-BE49-F238E27FC236}">
              <a16:creationId xmlns:a16="http://schemas.microsoft.com/office/drawing/2014/main" xmlns="" id="{00000000-0008-0000-2000-00000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5" name="168 CuadroTexto">
          <a:extLst>
            <a:ext uri="{FF2B5EF4-FFF2-40B4-BE49-F238E27FC236}">
              <a16:creationId xmlns:a16="http://schemas.microsoft.com/office/drawing/2014/main" xmlns="" id="{00000000-0008-0000-2000-00000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6" name="169 CuadroTexto">
          <a:extLst>
            <a:ext uri="{FF2B5EF4-FFF2-40B4-BE49-F238E27FC236}">
              <a16:creationId xmlns:a16="http://schemas.microsoft.com/office/drawing/2014/main" xmlns="" id="{00000000-0008-0000-2000-00000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7" name="170 CuadroTexto">
          <a:extLst>
            <a:ext uri="{FF2B5EF4-FFF2-40B4-BE49-F238E27FC236}">
              <a16:creationId xmlns:a16="http://schemas.microsoft.com/office/drawing/2014/main" xmlns="" id="{00000000-0008-0000-2000-00000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8" name="171 CuadroTexto">
          <a:extLst>
            <a:ext uri="{FF2B5EF4-FFF2-40B4-BE49-F238E27FC236}">
              <a16:creationId xmlns:a16="http://schemas.microsoft.com/office/drawing/2014/main" xmlns="" id="{00000000-0008-0000-2000-00000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29" name="172 CuadroTexto">
          <a:extLst>
            <a:ext uri="{FF2B5EF4-FFF2-40B4-BE49-F238E27FC236}">
              <a16:creationId xmlns:a16="http://schemas.microsoft.com/office/drawing/2014/main" xmlns="" id="{00000000-0008-0000-2000-00000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0" name="173 CuadroTexto">
          <a:extLst>
            <a:ext uri="{FF2B5EF4-FFF2-40B4-BE49-F238E27FC236}">
              <a16:creationId xmlns:a16="http://schemas.microsoft.com/office/drawing/2014/main" xmlns="" id="{00000000-0008-0000-2000-00000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1" name="174 CuadroTexto">
          <a:extLst>
            <a:ext uri="{FF2B5EF4-FFF2-40B4-BE49-F238E27FC236}">
              <a16:creationId xmlns:a16="http://schemas.microsoft.com/office/drawing/2014/main" xmlns="" id="{00000000-0008-0000-2000-00000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2" name="175 CuadroTexto">
          <a:extLst>
            <a:ext uri="{FF2B5EF4-FFF2-40B4-BE49-F238E27FC236}">
              <a16:creationId xmlns:a16="http://schemas.microsoft.com/office/drawing/2014/main" xmlns="" id="{00000000-0008-0000-2000-00000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3" name="176 CuadroTexto">
          <a:extLst>
            <a:ext uri="{FF2B5EF4-FFF2-40B4-BE49-F238E27FC236}">
              <a16:creationId xmlns:a16="http://schemas.microsoft.com/office/drawing/2014/main" xmlns="" id="{00000000-0008-0000-2000-00000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4" name="177 CuadroTexto">
          <a:extLst>
            <a:ext uri="{FF2B5EF4-FFF2-40B4-BE49-F238E27FC236}">
              <a16:creationId xmlns:a16="http://schemas.microsoft.com/office/drawing/2014/main" xmlns="" id="{00000000-0008-0000-2000-00000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5" name="178 CuadroTexto">
          <a:extLst>
            <a:ext uri="{FF2B5EF4-FFF2-40B4-BE49-F238E27FC236}">
              <a16:creationId xmlns:a16="http://schemas.microsoft.com/office/drawing/2014/main" xmlns="" id="{00000000-0008-0000-2000-00000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6" name="179 CuadroTexto">
          <a:extLst>
            <a:ext uri="{FF2B5EF4-FFF2-40B4-BE49-F238E27FC236}">
              <a16:creationId xmlns:a16="http://schemas.microsoft.com/office/drawing/2014/main" xmlns="" id="{00000000-0008-0000-2000-00000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7" name="180 CuadroTexto">
          <a:extLst>
            <a:ext uri="{FF2B5EF4-FFF2-40B4-BE49-F238E27FC236}">
              <a16:creationId xmlns:a16="http://schemas.microsoft.com/office/drawing/2014/main" xmlns="" id="{00000000-0008-0000-2000-00000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8" name="181 CuadroTexto">
          <a:extLst>
            <a:ext uri="{FF2B5EF4-FFF2-40B4-BE49-F238E27FC236}">
              <a16:creationId xmlns:a16="http://schemas.microsoft.com/office/drawing/2014/main" xmlns="" id="{00000000-0008-0000-2000-00000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39" name="182 CuadroTexto">
          <a:extLst>
            <a:ext uri="{FF2B5EF4-FFF2-40B4-BE49-F238E27FC236}">
              <a16:creationId xmlns:a16="http://schemas.microsoft.com/office/drawing/2014/main" xmlns="" id="{00000000-0008-0000-2000-00000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0" name="183 CuadroTexto">
          <a:extLst>
            <a:ext uri="{FF2B5EF4-FFF2-40B4-BE49-F238E27FC236}">
              <a16:creationId xmlns:a16="http://schemas.microsoft.com/office/drawing/2014/main" xmlns="" id="{00000000-0008-0000-2000-00001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1" name="184 CuadroTexto">
          <a:extLst>
            <a:ext uri="{FF2B5EF4-FFF2-40B4-BE49-F238E27FC236}">
              <a16:creationId xmlns:a16="http://schemas.microsoft.com/office/drawing/2014/main" xmlns="" id="{00000000-0008-0000-2000-00001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2" name="185 CuadroTexto">
          <a:extLst>
            <a:ext uri="{FF2B5EF4-FFF2-40B4-BE49-F238E27FC236}">
              <a16:creationId xmlns:a16="http://schemas.microsoft.com/office/drawing/2014/main" xmlns="" id="{00000000-0008-0000-2000-00001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3" name="186 CuadroTexto">
          <a:extLst>
            <a:ext uri="{FF2B5EF4-FFF2-40B4-BE49-F238E27FC236}">
              <a16:creationId xmlns:a16="http://schemas.microsoft.com/office/drawing/2014/main" xmlns="" id="{00000000-0008-0000-2000-00001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4" name="187 CuadroTexto">
          <a:extLst>
            <a:ext uri="{FF2B5EF4-FFF2-40B4-BE49-F238E27FC236}">
              <a16:creationId xmlns:a16="http://schemas.microsoft.com/office/drawing/2014/main" xmlns="" id="{00000000-0008-0000-2000-00001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5" name="188 CuadroTexto">
          <a:extLst>
            <a:ext uri="{FF2B5EF4-FFF2-40B4-BE49-F238E27FC236}">
              <a16:creationId xmlns:a16="http://schemas.microsoft.com/office/drawing/2014/main" xmlns="" id="{00000000-0008-0000-2000-00001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6" name="189 CuadroTexto">
          <a:extLst>
            <a:ext uri="{FF2B5EF4-FFF2-40B4-BE49-F238E27FC236}">
              <a16:creationId xmlns:a16="http://schemas.microsoft.com/office/drawing/2014/main" xmlns="" id="{00000000-0008-0000-2000-00001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7" name="190 CuadroTexto">
          <a:extLst>
            <a:ext uri="{FF2B5EF4-FFF2-40B4-BE49-F238E27FC236}">
              <a16:creationId xmlns:a16="http://schemas.microsoft.com/office/drawing/2014/main" xmlns="" id="{00000000-0008-0000-2000-00001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8" name="191 CuadroTexto">
          <a:extLst>
            <a:ext uri="{FF2B5EF4-FFF2-40B4-BE49-F238E27FC236}">
              <a16:creationId xmlns:a16="http://schemas.microsoft.com/office/drawing/2014/main" xmlns="" id="{00000000-0008-0000-2000-00001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49" name="192 CuadroTexto">
          <a:extLst>
            <a:ext uri="{FF2B5EF4-FFF2-40B4-BE49-F238E27FC236}">
              <a16:creationId xmlns:a16="http://schemas.microsoft.com/office/drawing/2014/main" xmlns="" id="{00000000-0008-0000-2000-00001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0" name="193 CuadroTexto">
          <a:extLst>
            <a:ext uri="{FF2B5EF4-FFF2-40B4-BE49-F238E27FC236}">
              <a16:creationId xmlns:a16="http://schemas.microsoft.com/office/drawing/2014/main" xmlns="" id="{00000000-0008-0000-2000-00001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1" name="194 CuadroTexto">
          <a:extLst>
            <a:ext uri="{FF2B5EF4-FFF2-40B4-BE49-F238E27FC236}">
              <a16:creationId xmlns:a16="http://schemas.microsoft.com/office/drawing/2014/main" xmlns="" id="{00000000-0008-0000-2000-00001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2" name="195 CuadroTexto">
          <a:extLst>
            <a:ext uri="{FF2B5EF4-FFF2-40B4-BE49-F238E27FC236}">
              <a16:creationId xmlns:a16="http://schemas.microsoft.com/office/drawing/2014/main" xmlns="" id="{00000000-0008-0000-2000-00001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3" name="196 CuadroTexto">
          <a:extLst>
            <a:ext uri="{FF2B5EF4-FFF2-40B4-BE49-F238E27FC236}">
              <a16:creationId xmlns:a16="http://schemas.microsoft.com/office/drawing/2014/main" xmlns="" id="{00000000-0008-0000-2000-00001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4" name="197 CuadroTexto">
          <a:extLst>
            <a:ext uri="{FF2B5EF4-FFF2-40B4-BE49-F238E27FC236}">
              <a16:creationId xmlns:a16="http://schemas.microsoft.com/office/drawing/2014/main" xmlns="" id="{00000000-0008-0000-2000-00001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5" name="198 CuadroTexto">
          <a:extLst>
            <a:ext uri="{FF2B5EF4-FFF2-40B4-BE49-F238E27FC236}">
              <a16:creationId xmlns:a16="http://schemas.microsoft.com/office/drawing/2014/main" xmlns="" id="{00000000-0008-0000-2000-00001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6" name="199 CuadroTexto">
          <a:extLst>
            <a:ext uri="{FF2B5EF4-FFF2-40B4-BE49-F238E27FC236}">
              <a16:creationId xmlns:a16="http://schemas.microsoft.com/office/drawing/2014/main" xmlns="" id="{00000000-0008-0000-2000-00002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7" name="200 CuadroTexto">
          <a:extLst>
            <a:ext uri="{FF2B5EF4-FFF2-40B4-BE49-F238E27FC236}">
              <a16:creationId xmlns:a16="http://schemas.microsoft.com/office/drawing/2014/main" xmlns="" id="{00000000-0008-0000-2000-00002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8" name="201 CuadroTexto">
          <a:extLst>
            <a:ext uri="{FF2B5EF4-FFF2-40B4-BE49-F238E27FC236}">
              <a16:creationId xmlns:a16="http://schemas.microsoft.com/office/drawing/2014/main" xmlns="" id="{00000000-0008-0000-2000-00002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59" name="202 CuadroTexto">
          <a:extLst>
            <a:ext uri="{FF2B5EF4-FFF2-40B4-BE49-F238E27FC236}">
              <a16:creationId xmlns:a16="http://schemas.microsoft.com/office/drawing/2014/main" xmlns="" id="{00000000-0008-0000-2000-00002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0" name="203 CuadroTexto">
          <a:extLst>
            <a:ext uri="{FF2B5EF4-FFF2-40B4-BE49-F238E27FC236}">
              <a16:creationId xmlns:a16="http://schemas.microsoft.com/office/drawing/2014/main" xmlns="" id="{00000000-0008-0000-2000-00002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1" name="204 CuadroTexto">
          <a:extLst>
            <a:ext uri="{FF2B5EF4-FFF2-40B4-BE49-F238E27FC236}">
              <a16:creationId xmlns:a16="http://schemas.microsoft.com/office/drawing/2014/main" xmlns="" id="{00000000-0008-0000-2000-00002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2" name="205 CuadroTexto">
          <a:extLst>
            <a:ext uri="{FF2B5EF4-FFF2-40B4-BE49-F238E27FC236}">
              <a16:creationId xmlns:a16="http://schemas.microsoft.com/office/drawing/2014/main" xmlns="" id="{00000000-0008-0000-2000-00002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3" name="206 CuadroTexto">
          <a:extLst>
            <a:ext uri="{FF2B5EF4-FFF2-40B4-BE49-F238E27FC236}">
              <a16:creationId xmlns:a16="http://schemas.microsoft.com/office/drawing/2014/main" xmlns="" id="{00000000-0008-0000-2000-00002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4" name="207 CuadroTexto">
          <a:extLst>
            <a:ext uri="{FF2B5EF4-FFF2-40B4-BE49-F238E27FC236}">
              <a16:creationId xmlns:a16="http://schemas.microsoft.com/office/drawing/2014/main" xmlns="" id="{00000000-0008-0000-2000-00002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5" name="208 CuadroTexto">
          <a:extLst>
            <a:ext uri="{FF2B5EF4-FFF2-40B4-BE49-F238E27FC236}">
              <a16:creationId xmlns:a16="http://schemas.microsoft.com/office/drawing/2014/main" xmlns="" id="{00000000-0008-0000-2000-00002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6" name="209 CuadroTexto">
          <a:extLst>
            <a:ext uri="{FF2B5EF4-FFF2-40B4-BE49-F238E27FC236}">
              <a16:creationId xmlns:a16="http://schemas.microsoft.com/office/drawing/2014/main" xmlns="" id="{00000000-0008-0000-2000-00002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7" name="210 CuadroTexto">
          <a:extLst>
            <a:ext uri="{FF2B5EF4-FFF2-40B4-BE49-F238E27FC236}">
              <a16:creationId xmlns:a16="http://schemas.microsoft.com/office/drawing/2014/main" xmlns="" id="{00000000-0008-0000-2000-00002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8" name="211 CuadroTexto">
          <a:extLst>
            <a:ext uri="{FF2B5EF4-FFF2-40B4-BE49-F238E27FC236}">
              <a16:creationId xmlns:a16="http://schemas.microsoft.com/office/drawing/2014/main" xmlns="" id="{00000000-0008-0000-2000-00002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69" name="212 CuadroTexto">
          <a:extLst>
            <a:ext uri="{FF2B5EF4-FFF2-40B4-BE49-F238E27FC236}">
              <a16:creationId xmlns:a16="http://schemas.microsoft.com/office/drawing/2014/main" xmlns="" id="{00000000-0008-0000-2000-00002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0" name="213 CuadroTexto">
          <a:extLst>
            <a:ext uri="{FF2B5EF4-FFF2-40B4-BE49-F238E27FC236}">
              <a16:creationId xmlns:a16="http://schemas.microsoft.com/office/drawing/2014/main" xmlns="" id="{00000000-0008-0000-2000-00002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1" name="214 CuadroTexto">
          <a:extLst>
            <a:ext uri="{FF2B5EF4-FFF2-40B4-BE49-F238E27FC236}">
              <a16:creationId xmlns:a16="http://schemas.microsoft.com/office/drawing/2014/main" xmlns="" id="{00000000-0008-0000-2000-00002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2" name="215 CuadroTexto">
          <a:extLst>
            <a:ext uri="{FF2B5EF4-FFF2-40B4-BE49-F238E27FC236}">
              <a16:creationId xmlns:a16="http://schemas.microsoft.com/office/drawing/2014/main" xmlns="" id="{00000000-0008-0000-2000-00003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3" name="216 CuadroTexto">
          <a:extLst>
            <a:ext uri="{FF2B5EF4-FFF2-40B4-BE49-F238E27FC236}">
              <a16:creationId xmlns:a16="http://schemas.microsoft.com/office/drawing/2014/main" xmlns="" id="{00000000-0008-0000-2000-00003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4" name="217 CuadroTexto">
          <a:extLst>
            <a:ext uri="{FF2B5EF4-FFF2-40B4-BE49-F238E27FC236}">
              <a16:creationId xmlns:a16="http://schemas.microsoft.com/office/drawing/2014/main" xmlns="" id="{00000000-0008-0000-2000-00003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5" name="218 CuadroTexto">
          <a:extLst>
            <a:ext uri="{FF2B5EF4-FFF2-40B4-BE49-F238E27FC236}">
              <a16:creationId xmlns:a16="http://schemas.microsoft.com/office/drawing/2014/main" xmlns="" id="{00000000-0008-0000-2000-00003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6" name="219 CuadroTexto">
          <a:extLst>
            <a:ext uri="{FF2B5EF4-FFF2-40B4-BE49-F238E27FC236}">
              <a16:creationId xmlns:a16="http://schemas.microsoft.com/office/drawing/2014/main" xmlns="" id="{00000000-0008-0000-2000-00003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7" name="220 CuadroTexto">
          <a:extLst>
            <a:ext uri="{FF2B5EF4-FFF2-40B4-BE49-F238E27FC236}">
              <a16:creationId xmlns:a16="http://schemas.microsoft.com/office/drawing/2014/main" xmlns="" id="{00000000-0008-0000-2000-00003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8" name="221 CuadroTexto">
          <a:extLst>
            <a:ext uri="{FF2B5EF4-FFF2-40B4-BE49-F238E27FC236}">
              <a16:creationId xmlns:a16="http://schemas.microsoft.com/office/drawing/2014/main" xmlns="" id="{00000000-0008-0000-2000-00003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79" name="222 CuadroTexto">
          <a:extLst>
            <a:ext uri="{FF2B5EF4-FFF2-40B4-BE49-F238E27FC236}">
              <a16:creationId xmlns:a16="http://schemas.microsoft.com/office/drawing/2014/main" xmlns="" id="{00000000-0008-0000-2000-00003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0" name="223 CuadroTexto">
          <a:extLst>
            <a:ext uri="{FF2B5EF4-FFF2-40B4-BE49-F238E27FC236}">
              <a16:creationId xmlns:a16="http://schemas.microsoft.com/office/drawing/2014/main" xmlns="" id="{00000000-0008-0000-2000-00003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1" name="224 CuadroTexto">
          <a:extLst>
            <a:ext uri="{FF2B5EF4-FFF2-40B4-BE49-F238E27FC236}">
              <a16:creationId xmlns:a16="http://schemas.microsoft.com/office/drawing/2014/main" xmlns="" id="{00000000-0008-0000-2000-00003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2" name="225 CuadroTexto">
          <a:extLst>
            <a:ext uri="{FF2B5EF4-FFF2-40B4-BE49-F238E27FC236}">
              <a16:creationId xmlns:a16="http://schemas.microsoft.com/office/drawing/2014/main" xmlns="" id="{00000000-0008-0000-2000-00003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3" name="226 CuadroTexto">
          <a:extLst>
            <a:ext uri="{FF2B5EF4-FFF2-40B4-BE49-F238E27FC236}">
              <a16:creationId xmlns:a16="http://schemas.microsoft.com/office/drawing/2014/main" xmlns="" id="{00000000-0008-0000-2000-00003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4" name="227 CuadroTexto">
          <a:extLst>
            <a:ext uri="{FF2B5EF4-FFF2-40B4-BE49-F238E27FC236}">
              <a16:creationId xmlns:a16="http://schemas.microsoft.com/office/drawing/2014/main" xmlns="" id="{00000000-0008-0000-2000-00003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5" name="228 CuadroTexto">
          <a:extLst>
            <a:ext uri="{FF2B5EF4-FFF2-40B4-BE49-F238E27FC236}">
              <a16:creationId xmlns:a16="http://schemas.microsoft.com/office/drawing/2014/main" xmlns="" id="{00000000-0008-0000-2000-00003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6" name="229 CuadroTexto">
          <a:extLst>
            <a:ext uri="{FF2B5EF4-FFF2-40B4-BE49-F238E27FC236}">
              <a16:creationId xmlns:a16="http://schemas.microsoft.com/office/drawing/2014/main" xmlns="" id="{00000000-0008-0000-2000-00003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7" name="230 CuadroTexto">
          <a:extLst>
            <a:ext uri="{FF2B5EF4-FFF2-40B4-BE49-F238E27FC236}">
              <a16:creationId xmlns:a16="http://schemas.microsoft.com/office/drawing/2014/main" xmlns="" id="{00000000-0008-0000-2000-00003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8" name="231 CuadroTexto">
          <a:extLst>
            <a:ext uri="{FF2B5EF4-FFF2-40B4-BE49-F238E27FC236}">
              <a16:creationId xmlns:a16="http://schemas.microsoft.com/office/drawing/2014/main" xmlns="" id="{00000000-0008-0000-2000-00004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89" name="232 CuadroTexto">
          <a:extLst>
            <a:ext uri="{FF2B5EF4-FFF2-40B4-BE49-F238E27FC236}">
              <a16:creationId xmlns:a16="http://schemas.microsoft.com/office/drawing/2014/main" xmlns="" id="{00000000-0008-0000-2000-00004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0" name="233 CuadroTexto">
          <a:extLst>
            <a:ext uri="{FF2B5EF4-FFF2-40B4-BE49-F238E27FC236}">
              <a16:creationId xmlns:a16="http://schemas.microsoft.com/office/drawing/2014/main" xmlns="" id="{00000000-0008-0000-2000-00004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1" name="234 CuadroTexto">
          <a:extLst>
            <a:ext uri="{FF2B5EF4-FFF2-40B4-BE49-F238E27FC236}">
              <a16:creationId xmlns:a16="http://schemas.microsoft.com/office/drawing/2014/main" xmlns="" id="{00000000-0008-0000-2000-00004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2" name="235 CuadroTexto">
          <a:extLst>
            <a:ext uri="{FF2B5EF4-FFF2-40B4-BE49-F238E27FC236}">
              <a16:creationId xmlns:a16="http://schemas.microsoft.com/office/drawing/2014/main" xmlns="" id="{00000000-0008-0000-2000-00004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3" name="236 CuadroTexto">
          <a:extLst>
            <a:ext uri="{FF2B5EF4-FFF2-40B4-BE49-F238E27FC236}">
              <a16:creationId xmlns:a16="http://schemas.microsoft.com/office/drawing/2014/main" xmlns="" id="{00000000-0008-0000-2000-00004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4" name="237 CuadroTexto">
          <a:extLst>
            <a:ext uri="{FF2B5EF4-FFF2-40B4-BE49-F238E27FC236}">
              <a16:creationId xmlns:a16="http://schemas.microsoft.com/office/drawing/2014/main" xmlns="" id="{00000000-0008-0000-2000-00004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5" name="238 CuadroTexto">
          <a:extLst>
            <a:ext uri="{FF2B5EF4-FFF2-40B4-BE49-F238E27FC236}">
              <a16:creationId xmlns:a16="http://schemas.microsoft.com/office/drawing/2014/main" xmlns="" id="{00000000-0008-0000-2000-00004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6" name="239 CuadroTexto">
          <a:extLst>
            <a:ext uri="{FF2B5EF4-FFF2-40B4-BE49-F238E27FC236}">
              <a16:creationId xmlns:a16="http://schemas.microsoft.com/office/drawing/2014/main" xmlns="" id="{00000000-0008-0000-2000-00004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7" name="240 CuadroTexto">
          <a:extLst>
            <a:ext uri="{FF2B5EF4-FFF2-40B4-BE49-F238E27FC236}">
              <a16:creationId xmlns:a16="http://schemas.microsoft.com/office/drawing/2014/main" xmlns="" id="{00000000-0008-0000-2000-00004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8" name="241 CuadroTexto">
          <a:extLst>
            <a:ext uri="{FF2B5EF4-FFF2-40B4-BE49-F238E27FC236}">
              <a16:creationId xmlns:a16="http://schemas.microsoft.com/office/drawing/2014/main" xmlns="" id="{00000000-0008-0000-2000-00004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099" name="242 CuadroTexto">
          <a:extLst>
            <a:ext uri="{FF2B5EF4-FFF2-40B4-BE49-F238E27FC236}">
              <a16:creationId xmlns:a16="http://schemas.microsoft.com/office/drawing/2014/main" xmlns="" id="{00000000-0008-0000-2000-00004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0" name="243 CuadroTexto">
          <a:extLst>
            <a:ext uri="{FF2B5EF4-FFF2-40B4-BE49-F238E27FC236}">
              <a16:creationId xmlns:a16="http://schemas.microsoft.com/office/drawing/2014/main" xmlns="" id="{00000000-0008-0000-2000-00004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1" name="244 CuadroTexto">
          <a:extLst>
            <a:ext uri="{FF2B5EF4-FFF2-40B4-BE49-F238E27FC236}">
              <a16:creationId xmlns:a16="http://schemas.microsoft.com/office/drawing/2014/main" xmlns="" id="{00000000-0008-0000-2000-00004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2" name="245 CuadroTexto">
          <a:extLst>
            <a:ext uri="{FF2B5EF4-FFF2-40B4-BE49-F238E27FC236}">
              <a16:creationId xmlns:a16="http://schemas.microsoft.com/office/drawing/2014/main" xmlns="" id="{00000000-0008-0000-2000-00004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3" name="246 CuadroTexto">
          <a:extLst>
            <a:ext uri="{FF2B5EF4-FFF2-40B4-BE49-F238E27FC236}">
              <a16:creationId xmlns:a16="http://schemas.microsoft.com/office/drawing/2014/main" xmlns="" id="{00000000-0008-0000-2000-00004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4" name="247 CuadroTexto">
          <a:extLst>
            <a:ext uri="{FF2B5EF4-FFF2-40B4-BE49-F238E27FC236}">
              <a16:creationId xmlns:a16="http://schemas.microsoft.com/office/drawing/2014/main" xmlns="" id="{00000000-0008-0000-2000-00005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5" name="248 CuadroTexto">
          <a:extLst>
            <a:ext uri="{FF2B5EF4-FFF2-40B4-BE49-F238E27FC236}">
              <a16:creationId xmlns:a16="http://schemas.microsoft.com/office/drawing/2014/main" xmlns="" id="{00000000-0008-0000-2000-00005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6" name="249 CuadroTexto">
          <a:extLst>
            <a:ext uri="{FF2B5EF4-FFF2-40B4-BE49-F238E27FC236}">
              <a16:creationId xmlns:a16="http://schemas.microsoft.com/office/drawing/2014/main" xmlns="" id="{00000000-0008-0000-2000-00005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7" name="250 CuadroTexto">
          <a:extLst>
            <a:ext uri="{FF2B5EF4-FFF2-40B4-BE49-F238E27FC236}">
              <a16:creationId xmlns:a16="http://schemas.microsoft.com/office/drawing/2014/main" xmlns="" id="{00000000-0008-0000-2000-00005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8" name="251 CuadroTexto">
          <a:extLst>
            <a:ext uri="{FF2B5EF4-FFF2-40B4-BE49-F238E27FC236}">
              <a16:creationId xmlns:a16="http://schemas.microsoft.com/office/drawing/2014/main" xmlns="" id="{00000000-0008-0000-2000-00005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09" name="252 CuadroTexto">
          <a:extLst>
            <a:ext uri="{FF2B5EF4-FFF2-40B4-BE49-F238E27FC236}">
              <a16:creationId xmlns:a16="http://schemas.microsoft.com/office/drawing/2014/main" xmlns="" id="{00000000-0008-0000-2000-00005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0" name="253 CuadroTexto">
          <a:extLst>
            <a:ext uri="{FF2B5EF4-FFF2-40B4-BE49-F238E27FC236}">
              <a16:creationId xmlns:a16="http://schemas.microsoft.com/office/drawing/2014/main" xmlns="" id="{00000000-0008-0000-2000-00005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1" name="254 CuadroTexto">
          <a:extLst>
            <a:ext uri="{FF2B5EF4-FFF2-40B4-BE49-F238E27FC236}">
              <a16:creationId xmlns:a16="http://schemas.microsoft.com/office/drawing/2014/main" xmlns="" id="{00000000-0008-0000-2000-00005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2" name="255 CuadroTexto">
          <a:extLst>
            <a:ext uri="{FF2B5EF4-FFF2-40B4-BE49-F238E27FC236}">
              <a16:creationId xmlns:a16="http://schemas.microsoft.com/office/drawing/2014/main" xmlns="" id="{00000000-0008-0000-2000-00005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3" name="256 CuadroTexto">
          <a:extLst>
            <a:ext uri="{FF2B5EF4-FFF2-40B4-BE49-F238E27FC236}">
              <a16:creationId xmlns:a16="http://schemas.microsoft.com/office/drawing/2014/main" xmlns="" id="{00000000-0008-0000-2000-00005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4" name="257 CuadroTexto">
          <a:extLst>
            <a:ext uri="{FF2B5EF4-FFF2-40B4-BE49-F238E27FC236}">
              <a16:creationId xmlns:a16="http://schemas.microsoft.com/office/drawing/2014/main" xmlns="" id="{00000000-0008-0000-2000-00005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5" name="258 CuadroTexto">
          <a:extLst>
            <a:ext uri="{FF2B5EF4-FFF2-40B4-BE49-F238E27FC236}">
              <a16:creationId xmlns:a16="http://schemas.microsoft.com/office/drawing/2014/main" xmlns="" id="{00000000-0008-0000-2000-00005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6" name="259 CuadroTexto">
          <a:extLst>
            <a:ext uri="{FF2B5EF4-FFF2-40B4-BE49-F238E27FC236}">
              <a16:creationId xmlns:a16="http://schemas.microsoft.com/office/drawing/2014/main" xmlns="" id="{00000000-0008-0000-2000-00005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7" name="260 CuadroTexto">
          <a:extLst>
            <a:ext uri="{FF2B5EF4-FFF2-40B4-BE49-F238E27FC236}">
              <a16:creationId xmlns:a16="http://schemas.microsoft.com/office/drawing/2014/main" xmlns="" id="{00000000-0008-0000-2000-00005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8" name="261 CuadroTexto">
          <a:extLst>
            <a:ext uri="{FF2B5EF4-FFF2-40B4-BE49-F238E27FC236}">
              <a16:creationId xmlns:a16="http://schemas.microsoft.com/office/drawing/2014/main" xmlns="" id="{00000000-0008-0000-2000-00005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19" name="262 CuadroTexto">
          <a:extLst>
            <a:ext uri="{FF2B5EF4-FFF2-40B4-BE49-F238E27FC236}">
              <a16:creationId xmlns:a16="http://schemas.microsoft.com/office/drawing/2014/main" xmlns="" id="{00000000-0008-0000-2000-00005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0" name="263 CuadroTexto">
          <a:extLst>
            <a:ext uri="{FF2B5EF4-FFF2-40B4-BE49-F238E27FC236}">
              <a16:creationId xmlns:a16="http://schemas.microsoft.com/office/drawing/2014/main" xmlns="" id="{00000000-0008-0000-2000-00006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1" name="264 CuadroTexto">
          <a:extLst>
            <a:ext uri="{FF2B5EF4-FFF2-40B4-BE49-F238E27FC236}">
              <a16:creationId xmlns:a16="http://schemas.microsoft.com/office/drawing/2014/main" xmlns="" id="{00000000-0008-0000-2000-00006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2" name="265 CuadroTexto">
          <a:extLst>
            <a:ext uri="{FF2B5EF4-FFF2-40B4-BE49-F238E27FC236}">
              <a16:creationId xmlns:a16="http://schemas.microsoft.com/office/drawing/2014/main" xmlns="" id="{00000000-0008-0000-2000-00006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3" name="266 CuadroTexto">
          <a:extLst>
            <a:ext uri="{FF2B5EF4-FFF2-40B4-BE49-F238E27FC236}">
              <a16:creationId xmlns:a16="http://schemas.microsoft.com/office/drawing/2014/main" xmlns="" id="{00000000-0008-0000-2000-00006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24" name="267 CuadroTexto">
          <a:extLst>
            <a:ext uri="{FF2B5EF4-FFF2-40B4-BE49-F238E27FC236}">
              <a16:creationId xmlns:a16="http://schemas.microsoft.com/office/drawing/2014/main" xmlns="" id="{00000000-0008-0000-2000-00006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125" name="268 CuadroTexto">
          <a:extLst>
            <a:ext uri="{FF2B5EF4-FFF2-40B4-BE49-F238E27FC236}">
              <a16:creationId xmlns:a16="http://schemas.microsoft.com/office/drawing/2014/main" xmlns="" id="{00000000-0008-0000-2000-00006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6" name="269 CuadroTexto">
          <a:extLst>
            <a:ext uri="{FF2B5EF4-FFF2-40B4-BE49-F238E27FC236}">
              <a16:creationId xmlns:a16="http://schemas.microsoft.com/office/drawing/2014/main" xmlns="" id="{00000000-0008-0000-2000-000066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7" name="270 CuadroTexto">
          <a:extLst>
            <a:ext uri="{FF2B5EF4-FFF2-40B4-BE49-F238E27FC236}">
              <a16:creationId xmlns:a16="http://schemas.microsoft.com/office/drawing/2014/main" xmlns="" id="{00000000-0008-0000-2000-000067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8" name="271 CuadroTexto">
          <a:extLst>
            <a:ext uri="{FF2B5EF4-FFF2-40B4-BE49-F238E27FC236}">
              <a16:creationId xmlns:a16="http://schemas.microsoft.com/office/drawing/2014/main" xmlns="" id="{00000000-0008-0000-2000-000068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29" name="272 CuadroTexto">
          <a:extLst>
            <a:ext uri="{FF2B5EF4-FFF2-40B4-BE49-F238E27FC236}">
              <a16:creationId xmlns:a16="http://schemas.microsoft.com/office/drawing/2014/main" xmlns="" id="{00000000-0008-0000-2000-000069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0" name="273 CuadroTexto">
          <a:extLst>
            <a:ext uri="{FF2B5EF4-FFF2-40B4-BE49-F238E27FC236}">
              <a16:creationId xmlns:a16="http://schemas.microsoft.com/office/drawing/2014/main" xmlns="" id="{00000000-0008-0000-2000-00006A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1" name="274 CuadroTexto">
          <a:extLst>
            <a:ext uri="{FF2B5EF4-FFF2-40B4-BE49-F238E27FC236}">
              <a16:creationId xmlns:a16="http://schemas.microsoft.com/office/drawing/2014/main" xmlns="" id="{00000000-0008-0000-2000-00006B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2" name="275 CuadroTexto">
          <a:extLst>
            <a:ext uri="{FF2B5EF4-FFF2-40B4-BE49-F238E27FC236}">
              <a16:creationId xmlns:a16="http://schemas.microsoft.com/office/drawing/2014/main" xmlns="" id="{00000000-0008-0000-2000-00006C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3" name="276 CuadroTexto">
          <a:extLst>
            <a:ext uri="{FF2B5EF4-FFF2-40B4-BE49-F238E27FC236}">
              <a16:creationId xmlns:a16="http://schemas.microsoft.com/office/drawing/2014/main" xmlns="" id="{00000000-0008-0000-2000-00006D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4" name="277 CuadroTexto">
          <a:extLst>
            <a:ext uri="{FF2B5EF4-FFF2-40B4-BE49-F238E27FC236}">
              <a16:creationId xmlns:a16="http://schemas.microsoft.com/office/drawing/2014/main" xmlns="" id="{00000000-0008-0000-2000-00006E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5" name="278 CuadroTexto">
          <a:extLst>
            <a:ext uri="{FF2B5EF4-FFF2-40B4-BE49-F238E27FC236}">
              <a16:creationId xmlns:a16="http://schemas.microsoft.com/office/drawing/2014/main" xmlns="" id="{00000000-0008-0000-2000-00006F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6" name="279 CuadroTexto">
          <a:extLst>
            <a:ext uri="{FF2B5EF4-FFF2-40B4-BE49-F238E27FC236}">
              <a16:creationId xmlns:a16="http://schemas.microsoft.com/office/drawing/2014/main" xmlns="" id="{00000000-0008-0000-2000-000070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7" name="280 CuadroTexto">
          <a:extLst>
            <a:ext uri="{FF2B5EF4-FFF2-40B4-BE49-F238E27FC236}">
              <a16:creationId xmlns:a16="http://schemas.microsoft.com/office/drawing/2014/main" xmlns="" id="{00000000-0008-0000-2000-000071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8" name="281 CuadroTexto">
          <a:extLst>
            <a:ext uri="{FF2B5EF4-FFF2-40B4-BE49-F238E27FC236}">
              <a16:creationId xmlns:a16="http://schemas.microsoft.com/office/drawing/2014/main" xmlns="" id="{00000000-0008-0000-2000-000072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39" name="282 CuadroTexto">
          <a:extLst>
            <a:ext uri="{FF2B5EF4-FFF2-40B4-BE49-F238E27FC236}">
              <a16:creationId xmlns:a16="http://schemas.microsoft.com/office/drawing/2014/main" xmlns="" id="{00000000-0008-0000-2000-000073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0" name="283 CuadroTexto">
          <a:extLst>
            <a:ext uri="{FF2B5EF4-FFF2-40B4-BE49-F238E27FC236}">
              <a16:creationId xmlns:a16="http://schemas.microsoft.com/office/drawing/2014/main" xmlns="" id="{00000000-0008-0000-2000-000074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141" name="284 CuadroTexto">
          <a:extLst>
            <a:ext uri="{FF2B5EF4-FFF2-40B4-BE49-F238E27FC236}">
              <a16:creationId xmlns:a16="http://schemas.microsoft.com/office/drawing/2014/main" xmlns="" id="{00000000-0008-0000-2000-00007504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42" name="285 CuadroTexto">
          <a:extLst>
            <a:ext uri="{FF2B5EF4-FFF2-40B4-BE49-F238E27FC236}">
              <a16:creationId xmlns:a16="http://schemas.microsoft.com/office/drawing/2014/main" xmlns="" id="{00000000-0008-0000-2000-00007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3" name="286 CuadroTexto">
          <a:extLst>
            <a:ext uri="{FF2B5EF4-FFF2-40B4-BE49-F238E27FC236}">
              <a16:creationId xmlns:a16="http://schemas.microsoft.com/office/drawing/2014/main" xmlns="" id="{00000000-0008-0000-2000-00007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4" name="287 CuadroTexto">
          <a:extLst>
            <a:ext uri="{FF2B5EF4-FFF2-40B4-BE49-F238E27FC236}">
              <a16:creationId xmlns:a16="http://schemas.microsoft.com/office/drawing/2014/main" xmlns="" id="{00000000-0008-0000-2000-00007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5" name="288 CuadroTexto">
          <a:extLst>
            <a:ext uri="{FF2B5EF4-FFF2-40B4-BE49-F238E27FC236}">
              <a16:creationId xmlns:a16="http://schemas.microsoft.com/office/drawing/2014/main" xmlns="" id="{00000000-0008-0000-2000-00007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6" name="289 CuadroTexto">
          <a:extLst>
            <a:ext uri="{FF2B5EF4-FFF2-40B4-BE49-F238E27FC236}">
              <a16:creationId xmlns:a16="http://schemas.microsoft.com/office/drawing/2014/main" xmlns="" id="{00000000-0008-0000-2000-00007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7" name="290 CuadroTexto">
          <a:extLst>
            <a:ext uri="{FF2B5EF4-FFF2-40B4-BE49-F238E27FC236}">
              <a16:creationId xmlns:a16="http://schemas.microsoft.com/office/drawing/2014/main" xmlns="" id="{00000000-0008-0000-2000-00007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8" name="291 CuadroTexto">
          <a:extLst>
            <a:ext uri="{FF2B5EF4-FFF2-40B4-BE49-F238E27FC236}">
              <a16:creationId xmlns:a16="http://schemas.microsoft.com/office/drawing/2014/main" xmlns="" id="{00000000-0008-0000-2000-00007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49" name="292 CuadroTexto">
          <a:extLst>
            <a:ext uri="{FF2B5EF4-FFF2-40B4-BE49-F238E27FC236}">
              <a16:creationId xmlns:a16="http://schemas.microsoft.com/office/drawing/2014/main" xmlns="" id="{00000000-0008-0000-2000-00007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0" name="293 CuadroTexto">
          <a:extLst>
            <a:ext uri="{FF2B5EF4-FFF2-40B4-BE49-F238E27FC236}">
              <a16:creationId xmlns:a16="http://schemas.microsoft.com/office/drawing/2014/main" xmlns="" id="{00000000-0008-0000-2000-00007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1" name="294 CuadroTexto">
          <a:extLst>
            <a:ext uri="{FF2B5EF4-FFF2-40B4-BE49-F238E27FC236}">
              <a16:creationId xmlns:a16="http://schemas.microsoft.com/office/drawing/2014/main" xmlns="" id="{00000000-0008-0000-2000-00007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2" name="295 CuadroTexto">
          <a:extLst>
            <a:ext uri="{FF2B5EF4-FFF2-40B4-BE49-F238E27FC236}">
              <a16:creationId xmlns:a16="http://schemas.microsoft.com/office/drawing/2014/main" xmlns="" id="{00000000-0008-0000-2000-00008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3" name="296 CuadroTexto">
          <a:extLst>
            <a:ext uri="{FF2B5EF4-FFF2-40B4-BE49-F238E27FC236}">
              <a16:creationId xmlns:a16="http://schemas.microsoft.com/office/drawing/2014/main" xmlns="" id="{00000000-0008-0000-2000-00008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54" name="17 CuadroTexto">
          <a:extLst>
            <a:ext uri="{FF2B5EF4-FFF2-40B4-BE49-F238E27FC236}">
              <a16:creationId xmlns:a16="http://schemas.microsoft.com/office/drawing/2014/main" xmlns="" id="{00000000-0008-0000-2000-00008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155" name="90 CuadroTexto">
          <a:extLst>
            <a:ext uri="{FF2B5EF4-FFF2-40B4-BE49-F238E27FC236}">
              <a16:creationId xmlns:a16="http://schemas.microsoft.com/office/drawing/2014/main" xmlns="" id="{00000000-0008-0000-2000-000083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6" name="91 CuadroTexto">
          <a:extLst>
            <a:ext uri="{FF2B5EF4-FFF2-40B4-BE49-F238E27FC236}">
              <a16:creationId xmlns:a16="http://schemas.microsoft.com/office/drawing/2014/main" xmlns="" id="{00000000-0008-0000-2000-000084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7" name="92 CuadroTexto">
          <a:extLst>
            <a:ext uri="{FF2B5EF4-FFF2-40B4-BE49-F238E27FC236}">
              <a16:creationId xmlns:a16="http://schemas.microsoft.com/office/drawing/2014/main" xmlns="" id="{00000000-0008-0000-2000-000085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8" name="93 CuadroTexto">
          <a:extLst>
            <a:ext uri="{FF2B5EF4-FFF2-40B4-BE49-F238E27FC236}">
              <a16:creationId xmlns:a16="http://schemas.microsoft.com/office/drawing/2014/main" xmlns="" id="{00000000-0008-0000-2000-000086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59" name="94 CuadroTexto">
          <a:extLst>
            <a:ext uri="{FF2B5EF4-FFF2-40B4-BE49-F238E27FC236}">
              <a16:creationId xmlns:a16="http://schemas.microsoft.com/office/drawing/2014/main" xmlns="" id="{00000000-0008-0000-2000-000087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0" name="95 CuadroTexto">
          <a:extLst>
            <a:ext uri="{FF2B5EF4-FFF2-40B4-BE49-F238E27FC236}">
              <a16:creationId xmlns:a16="http://schemas.microsoft.com/office/drawing/2014/main" xmlns="" id="{00000000-0008-0000-2000-000088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1" name="96 CuadroTexto">
          <a:extLst>
            <a:ext uri="{FF2B5EF4-FFF2-40B4-BE49-F238E27FC236}">
              <a16:creationId xmlns:a16="http://schemas.microsoft.com/office/drawing/2014/main" xmlns="" id="{00000000-0008-0000-2000-000089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2" name="97 CuadroTexto">
          <a:extLst>
            <a:ext uri="{FF2B5EF4-FFF2-40B4-BE49-F238E27FC236}">
              <a16:creationId xmlns:a16="http://schemas.microsoft.com/office/drawing/2014/main" xmlns="" id="{00000000-0008-0000-2000-00008A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3" name="98 CuadroTexto">
          <a:extLst>
            <a:ext uri="{FF2B5EF4-FFF2-40B4-BE49-F238E27FC236}">
              <a16:creationId xmlns:a16="http://schemas.microsoft.com/office/drawing/2014/main" xmlns="" id="{00000000-0008-0000-2000-00008B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4" name="99 CuadroTexto">
          <a:extLst>
            <a:ext uri="{FF2B5EF4-FFF2-40B4-BE49-F238E27FC236}">
              <a16:creationId xmlns:a16="http://schemas.microsoft.com/office/drawing/2014/main" xmlns="" id="{00000000-0008-0000-2000-00008C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5" name="100 CuadroTexto">
          <a:extLst>
            <a:ext uri="{FF2B5EF4-FFF2-40B4-BE49-F238E27FC236}">
              <a16:creationId xmlns:a16="http://schemas.microsoft.com/office/drawing/2014/main" xmlns="" id="{00000000-0008-0000-2000-00008D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166" name="101 CuadroTexto">
          <a:extLst>
            <a:ext uri="{FF2B5EF4-FFF2-40B4-BE49-F238E27FC236}">
              <a16:creationId xmlns:a16="http://schemas.microsoft.com/office/drawing/2014/main" xmlns="" id="{00000000-0008-0000-2000-00008E0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167" name="118 CuadroTexto">
          <a:extLst>
            <a:ext uri="{FF2B5EF4-FFF2-40B4-BE49-F238E27FC236}">
              <a16:creationId xmlns:a16="http://schemas.microsoft.com/office/drawing/2014/main" xmlns="" id="{00000000-0008-0000-2000-00008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8" name="119 CuadroTexto">
          <a:extLst>
            <a:ext uri="{FF2B5EF4-FFF2-40B4-BE49-F238E27FC236}">
              <a16:creationId xmlns:a16="http://schemas.microsoft.com/office/drawing/2014/main" xmlns="" id="{00000000-0008-0000-2000-00009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69" name="120 CuadroTexto">
          <a:extLst>
            <a:ext uri="{FF2B5EF4-FFF2-40B4-BE49-F238E27FC236}">
              <a16:creationId xmlns:a16="http://schemas.microsoft.com/office/drawing/2014/main" xmlns="" id="{00000000-0008-0000-2000-00009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0" name="121 CuadroTexto">
          <a:extLst>
            <a:ext uri="{FF2B5EF4-FFF2-40B4-BE49-F238E27FC236}">
              <a16:creationId xmlns:a16="http://schemas.microsoft.com/office/drawing/2014/main" xmlns="" id="{00000000-0008-0000-2000-00009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1" name="122 CuadroTexto">
          <a:extLst>
            <a:ext uri="{FF2B5EF4-FFF2-40B4-BE49-F238E27FC236}">
              <a16:creationId xmlns:a16="http://schemas.microsoft.com/office/drawing/2014/main" xmlns="" id="{00000000-0008-0000-2000-00009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2" name="123 CuadroTexto">
          <a:extLst>
            <a:ext uri="{FF2B5EF4-FFF2-40B4-BE49-F238E27FC236}">
              <a16:creationId xmlns:a16="http://schemas.microsoft.com/office/drawing/2014/main" xmlns="" id="{00000000-0008-0000-2000-00009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3" name="124 CuadroTexto">
          <a:extLst>
            <a:ext uri="{FF2B5EF4-FFF2-40B4-BE49-F238E27FC236}">
              <a16:creationId xmlns:a16="http://schemas.microsoft.com/office/drawing/2014/main" xmlns="" id="{00000000-0008-0000-2000-00009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4" name="125 CuadroTexto">
          <a:extLst>
            <a:ext uri="{FF2B5EF4-FFF2-40B4-BE49-F238E27FC236}">
              <a16:creationId xmlns:a16="http://schemas.microsoft.com/office/drawing/2014/main" xmlns="" id="{00000000-0008-0000-2000-00009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5" name="143 CuadroTexto">
          <a:extLst>
            <a:ext uri="{FF2B5EF4-FFF2-40B4-BE49-F238E27FC236}">
              <a16:creationId xmlns:a16="http://schemas.microsoft.com/office/drawing/2014/main" xmlns="" id="{00000000-0008-0000-2000-00009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6" name="144 CuadroTexto">
          <a:extLst>
            <a:ext uri="{FF2B5EF4-FFF2-40B4-BE49-F238E27FC236}">
              <a16:creationId xmlns:a16="http://schemas.microsoft.com/office/drawing/2014/main" xmlns="" id="{00000000-0008-0000-2000-00009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7" name="145 CuadroTexto">
          <a:extLst>
            <a:ext uri="{FF2B5EF4-FFF2-40B4-BE49-F238E27FC236}">
              <a16:creationId xmlns:a16="http://schemas.microsoft.com/office/drawing/2014/main" xmlns="" id="{00000000-0008-0000-2000-00009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8" name="146 CuadroTexto">
          <a:extLst>
            <a:ext uri="{FF2B5EF4-FFF2-40B4-BE49-F238E27FC236}">
              <a16:creationId xmlns:a16="http://schemas.microsoft.com/office/drawing/2014/main" xmlns="" id="{00000000-0008-0000-2000-00009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79" name="147 CuadroTexto">
          <a:extLst>
            <a:ext uri="{FF2B5EF4-FFF2-40B4-BE49-F238E27FC236}">
              <a16:creationId xmlns:a16="http://schemas.microsoft.com/office/drawing/2014/main" xmlns="" id="{00000000-0008-0000-2000-00009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0" name="148 CuadroTexto">
          <a:extLst>
            <a:ext uri="{FF2B5EF4-FFF2-40B4-BE49-F238E27FC236}">
              <a16:creationId xmlns:a16="http://schemas.microsoft.com/office/drawing/2014/main" xmlns="" id="{00000000-0008-0000-2000-00009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1" name="149 CuadroTexto">
          <a:extLst>
            <a:ext uri="{FF2B5EF4-FFF2-40B4-BE49-F238E27FC236}">
              <a16:creationId xmlns:a16="http://schemas.microsoft.com/office/drawing/2014/main" xmlns="" id="{00000000-0008-0000-2000-00009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2" name="150 CuadroTexto">
          <a:extLst>
            <a:ext uri="{FF2B5EF4-FFF2-40B4-BE49-F238E27FC236}">
              <a16:creationId xmlns:a16="http://schemas.microsoft.com/office/drawing/2014/main" xmlns="" id="{00000000-0008-0000-2000-00009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3" name="151 CuadroTexto">
          <a:extLst>
            <a:ext uri="{FF2B5EF4-FFF2-40B4-BE49-F238E27FC236}">
              <a16:creationId xmlns:a16="http://schemas.microsoft.com/office/drawing/2014/main" xmlns="" id="{00000000-0008-0000-2000-00009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4" name="152 CuadroTexto">
          <a:extLst>
            <a:ext uri="{FF2B5EF4-FFF2-40B4-BE49-F238E27FC236}">
              <a16:creationId xmlns:a16="http://schemas.microsoft.com/office/drawing/2014/main" xmlns="" id="{00000000-0008-0000-2000-0000A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5" name="153 CuadroTexto">
          <a:extLst>
            <a:ext uri="{FF2B5EF4-FFF2-40B4-BE49-F238E27FC236}">
              <a16:creationId xmlns:a16="http://schemas.microsoft.com/office/drawing/2014/main" xmlns="" id="{00000000-0008-0000-2000-0000A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6" name="154 CuadroTexto">
          <a:extLst>
            <a:ext uri="{FF2B5EF4-FFF2-40B4-BE49-F238E27FC236}">
              <a16:creationId xmlns:a16="http://schemas.microsoft.com/office/drawing/2014/main" xmlns="" id="{00000000-0008-0000-2000-0000A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7" name="155 CuadroTexto">
          <a:extLst>
            <a:ext uri="{FF2B5EF4-FFF2-40B4-BE49-F238E27FC236}">
              <a16:creationId xmlns:a16="http://schemas.microsoft.com/office/drawing/2014/main" xmlns="" id="{00000000-0008-0000-2000-0000A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8" name="156 CuadroTexto">
          <a:extLst>
            <a:ext uri="{FF2B5EF4-FFF2-40B4-BE49-F238E27FC236}">
              <a16:creationId xmlns:a16="http://schemas.microsoft.com/office/drawing/2014/main" xmlns="" id="{00000000-0008-0000-2000-0000A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89" name="157 CuadroTexto">
          <a:extLst>
            <a:ext uri="{FF2B5EF4-FFF2-40B4-BE49-F238E27FC236}">
              <a16:creationId xmlns:a16="http://schemas.microsoft.com/office/drawing/2014/main" xmlns="" id="{00000000-0008-0000-2000-0000A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0" name="158 CuadroTexto">
          <a:extLst>
            <a:ext uri="{FF2B5EF4-FFF2-40B4-BE49-F238E27FC236}">
              <a16:creationId xmlns:a16="http://schemas.microsoft.com/office/drawing/2014/main" xmlns="" id="{00000000-0008-0000-2000-0000A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1" name="159 CuadroTexto">
          <a:extLst>
            <a:ext uri="{FF2B5EF4-FFF2-40B4-BE49-F238E27FC236}">
              <a16:creationId xmlns:a16="http://schemas.microsoft.com/office/drawing/2014/main" xmlns="" id="{00000000-0008-0000-2000-0000A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2" name="160 CuadroTexto">
          <a:extLst>
            <a:ext uri="{FF2B5EF4-FFF2-40B4-BE49-F238E27FC236}">
              <a16:creationId xmlns:a16="http://schemas.microsoft.com/office/drawing/2014/main" xmlns="" id="{00000000-0008-0000-2000-0000A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3" name="161 CuadroTexto">
          <a:extLst>
            <a:ext uri="{FF2B5EF4-FFF2-40B4-BE49-F238E27FC236}">
              <a16:creationId xmlns:a16="http://schemas.microsoft.com/office/drawing/2014/main" xmlns="" id="{00000000-0008-0000-2000-0000A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4" name="162 CuadroTexto">
          <a:extLst>
            <a:ext uri="{FF2B5EF4-FFF2-40B4-BE49-F238E27FC236}">
              <a16:creationId xmlns:a16="http://schemas.microsoft.com/office/drawing/2014/main" xmlns="" id="{00000000-0008-0000-2000-0000A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5" name="163 CuadroTexto">
          <a:extLst>
            <a:ext uri="{FF2B5EF4-FFF2-40B4-BE49-F238E27FC236}">
              <a16:creationId xmlns:a16="http://schemas.microsoft.com/office/drawing/2014/main" xmlns="" id="{00000000-0008-0000-2000-0000A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6" name="164 CuadroTexto">
          <a:extLst>
            <a:ext uri="{FF2B5EF4-FFF2-40B4-BE49-F238E27FC236}">
              <a16:creationId xmlns:a16="http://schemas.microsoft.com/office/drawing/2014/main" xmlns="" id="{00000000-0008-0000-2000-0000A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7" name="165 CuadroTexto">
          <a:extLst>
            <a:ext uri="{FF2B5EF4-FFF2-40B4-BE49-F238E27FC236}">
              <a16:creationId xmlns:a16="http://schemas.microsoft.com/office/drawing/2014/main" xmlns="" id="{00000000-0008-0000-2000-0000A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8" name="166 CuadroTexto">
          <a:extLst>
            <a:ext uri="{FF2B5EF4-FFF2-40B4-BE49-F238E27FC236}">
              <a16:creationId xmlns:a16="http://schemas.microsoft.com/office/drawing/2014/main" xmlns="" id="{00000000-0008-0000-2000-0000A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199" name="167 CuadroTexto">
          <a:extLst>
            <a:ext uri="{FF2B5EF4-FFF2-40B4-BE49-F238E27FC236}">
              <a16:creationId xmlns:a16="http://schemas.microsoft.com/office/drawing/2014/main" xmlns="" id="{00000000-0008-0000-2000-0000A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0" name="168 CuadroTexto">
          <a:extLst>
            <a:ext uri="{FF2B5EF4-FFF2-40B4-BE49-F238E27FC236}">
              <a16:creationId xmlns:a16="http://schemas.microsoft.com/office/drawing/2014/main" xmlns="" id="{00000000-0008-0000-2000-0000B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1" name="169 CuadroTexto">
          <a:extLst>
            <a:ext uri="{FF2B5EF4-FFF2-40B4-BE49-F238E27FC236}">
              <a16:creationId xmlns:a16="http://schemas.microsoft.com/office/drawing/2014/main" xmlns="" id="{00000000-0008-0000-2000-0000B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2" name="170 CuadroTexto">
          <a:extLst>
            <a:ext uri="{FF2B5EF4-FFF2-40B4-BE49-F238E27FC236}">
              <a16:creationId xmlns:a16="http://schemas.microsoft.com/office/drawing/2014/main" xmlns="" id="{00000000-0008-0000-2000-0000B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3" name="171 CuadroTexto">
          <a:extLst>
            <a:ext uri="{FF2B5EF4-FFF2-40B4-BE49-F238E27FC236}">
              <a16:creationId xmlns:a16="http://schemas.microsoft.com/office/drawing/2014/main" xmlns="" id="{00000000-0008-0000-2000-0000B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4" name="172 CuadroTexto">
          <a:extLst>
            <a:ext uri="{FF2B5EF4-FFF2-40B4-BE49-F238E27FC236}">
              <a16:creationId xmlns:a16="http://schemas.microsoft.com/office/drawing/2014/main" xmlns="" id="{00000000-0008-0000-2000-0000B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5" name="173 CuadroTexto">
          <a:extLst>
            <a:ext uri="{FF2B5EF4-FFF2-40B4-BE49-F238E27FC236}">
              <a16:creationId xmlns:a16="http://schemas.microsoft.com/office/drawing/2014/main" xmlns="" id="{00000000-0008-0000-2000-0000B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6" name="174 CuadroTexto">
          <a:extLst>
            <a:ext uri="{FF2B5EF4-FFF2-40B4-BE49-F238E27FC236}">
              <a16:creationId xmlns:a16="http://schemas.microsoft.com/office/drawing/2014/main" xmlns="" id="{00000000-0008-0000-2000-0000B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7" name="175 CuadroTexto">
          <a:extLst>
            <a:ext uri="{FF2B5EF4-FFF2-40B4-BE49-F238E27FC236}">
              <a16:creationId xmlns:a16="http://schemas.microsoft.com/office/drawing/2014/main" xmlns="" id="{00000000-0008-0000-2000-0000B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8" name="176 CuadroTexto">
          <a:extLst>
            <a:ext uri="{FF2B5EF4-FFF2-40B4-BE49-F238E27FC236}">
              <a16:creationId xmlns:a16="http://schemas.microsoft.com/office/drawing/2014/main" xmlns="" id="{00000000-0008-0000-2000-0000B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09" name="177 CuadroTexto">
          <a:extLst>
            <a:ext uri="{FF2B5EF4-FFF2-40B4-BE49-F238E27FC236}">
              <a16:creationId xmlns:a16="http://schemas.microsoft.com/office/drawing/2014/main" xmlns="" id="{00000000-0008-0000-2000-0000B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0" name="178 CuadroTexto">
          <a:extLst>
            <a:ext uri="{FF2B5EF4-FFF2-40B4-BE49-F238E27FC236}">
              <a16:creationId xmlns:a16="http://schemas.microsoft.com/office/drawing/2014/main" xmlns="" id="{00000000-0008-0000-2000-0000B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1" name="179 CuadroTexto">
          <a:extLst>
            <a:ext uri="{FF2B5EF4-FFF2-40B4-BE49-F238E27FC236}">
              <a16:creationId xmlns:a16="http://schemas.microsoft.com/office/drawing/2014/main" xmlns="" id="{00000000-0008-0000-2000-0000B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2" name="180 CuadroTexto">
          <a:extLst>
            <a:ext uri="{FF2B5EF4-FFF2-40B4-BE49-F238E27FC236}">
              <a16:creationId xmlns:a16="http://schemas.microsoft.com/office/drawing/2014/main" xmlns="" id="{00000000-0008-0000-2000-0000B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3" name="181 CuadroTexto">
          <a:extLst>
            <a:ext uri="{FF2B5EF4-FFF2-40B4-BE49-F238E27FC236}">
              <a16:creationId xmlns:a16="http://schemas.microsoft.com/office/drawing/2014/main" xmlns="" id="{00000000-0008-0000-2000-0000B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4" name="182 CuadroTexto">
          <a:extLst>
            <a:ext uri="{FF2B5EF4-FFF2-40B4-BE49-F238E27FC236}">
              <a16:creationId xmlns:a16="http://schemas.microsoft.com/office/drawing/2014/main" xmlns="" id="{00000000-0008-0000-2000-0000B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5" name="183 CuadroTexto">
          <a:extLst>
            <a:ext uri="{FF2B5EF4-FFF2-40B4-BE49-F238E27FC236}">
              <a16:creationId xmlns:a16="http://schemas.microsoft.com/office/drawing/2014/main" xmlns="" id="{00000000-0008-0000-2000-0000B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6" name="184 CuadroTexto">
          <a:extLst>
            <a:ext uri="{FF2B5EF4-FFF2-40B4-BE49-F238E27FC236}">
              <a16:creationId xmlns:a16="http://schemas.microsoft.com/office/drawing/2014/main" xmlns="" id="{00000000-0008-0000-2000-0000C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7" name="185 CuadroTexto">
          <a:extLst>
            <a:ext uri="{FF2B5EF4-FFF2-40B4-BE49-F238E27FC236}">
              <a16:creationId xmlns:a16="http://schemas.microsoft.com/office/drawing/2014/main" xmlns="" id="{00000000-0008-0000-2000-0000C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8" name="186 CuadroTexto">
          <a:extLst>
            <a:ext uri="{FF2B5EF4-FFF2-40B4-BE49-F238E27FC236}">
              <a16:creationId xmlns:a16="http://schemas.microsoft.com/office/drawing/2014/main" xmlns="" id="{00000000-0008-0000-2000-0000C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19" name="187 CuadroTexto">
          <a:extLst>
            <a:ext uri="{FF2B5EF4-FFF2-40B4-BE49-F238E27FC236}">
              <a16:creationId xmlns:a16="http://schemas.microsoft.com/office/drawing/2014/main" xmlns="" id="{00000000-0008-0000-2000-0000C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0" name="188 CuadroTexto">
          <a:extLst>
            <a:ext uri="{FF2B5EF4-FFF2-40B4-BE49-F238E27FC236}">
              <a16:creationId xmlns:a16="http://schemas.microsoft.com/office/drawing/2014/main" xmlns="" id="{00000000-0008-0000-2000-0000C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1" name="189 CuadroTexto">
          <a:extLst>
            <a:ext uri="{FF2B5EF4-FFF2-40B4-BE49-F238E27FC236}">
              <a16:creationId xmlns:a16="http://schemas.microsoft.com/office/drawing/2014/main" xmlns="" id="{00000000-0008-0000-2000-0000C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2" name="190 CuadroTexto">
          <a:extLst>
            <a:ext uri="{FF2B5EF4-FFF2-40B4-BE49-F238E27FC236}">
              <a16:creationId xmlns:a16="http://schemas.microsoft.com/office/drawing/2014/main" xmlns="" id="{00000000-0008-0000-2000-0000C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3" name="191 CuadroTexto">
          <a:extLst>
            <a:ext uri="{FF2B5EF4-FFF2-40B4-BE49-F238E27FC236}">
              <a16:creationId xmlns:a16="http://schemas.microsoft.com/office/drawing/2014/main" xmlns="" id="{00000000-0008-0000-2000-0000C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4" name="192 CuadroTexto">
          <a:extLst>
            <a:ext uri="{FF2B5EF4-FFF2-40B4-BE49-F238E27FC236}">
              <a16:creationId xmlns:a16="http://schemas.microsoft.com/office/drawing/2014/main" xmlns="" id="{00000000-0008-0000-2000-0000C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5" name="193 CuadroTexto">
          <a:extLst>
            <a:ext uri="{FF2B5EF4-FFF2-40B4-BE49-F238E27FC236}">
              <a16:creationId xmlns:a16="http://schemas.microsoft.com/office/drawing/2014/main" xmlns="" id="{00000000-0008-0000-2000-0000C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6" name="194 CuadroTexto">
          <a:extLst>
            <a:ext uri="{FF2B5EF4-FFF2-40B4-BE49-F238E27FC236}">
              <a16:creationId xmlns:a16="http://schemas.microsoft.com/office/drawing/2014/main" xmlns="" id="{00000000-0008-0000-2000-0000C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7" name="195 CuadroTexto">
          <a:extLst>
            <a:ext uri="{FF2B5EF4-FFF2-40B4-BE49-F238E27FC236}">
              <a16:creationId xmlns:a16="http://schemas.microsoft.com/office/drawing/2014/main" xmlns="" id="{00000000-0008-0000-2000-0000C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8" name="196 CuadroTexto">
          <a:extLst>
            <a:ext uri="{FF2B5EF4-FFF2-40B4-BE49-F238E27FC236}">
              <a16:creationId xmlns:a16="http://schemas.microsoft.com/office/drawing/2014/main" xmlns="" id="{00000000-0008-0000-2000-0000C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29" name="197 CuadroTexto">
          <a:extLst>
            <a:ext uri="{FF2B5EF4-FFF2-40B4-BE49-F238E27FC236}">
              <a16:creationId xmlns:a16="http://schemas.microsoft.com/office/drawing/2014/main" xmlns="" id="{00000000-0008-0000-2000-0000C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0" name="198 CuadroTexto">
          <a:extLst>
            <a:ext uri="{FF2B5EF4-FFF2-40B4-BE49-F238E27FC236}">
              <a16:creationId xmlns:a16="http://schemas.microsoft.com/office/drawing/2014/main" xmlns="" id="{00000000-0008-0000-2000-0000C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1" name="199 CuadroTexto">
          <a:extLst>
            <a:ext uri="{FF2B5EF4-FFF2-40B4-BE49-F238E27FC236}">
              <a16:creationId xmlns:a16="http://schemas.microsoft.com/office/drawing/2014/main" xmlns="" id="{00000000-0008-0000-2000-0000C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2" name="200 CuadroTexto">
          <a:extLst>
            <a:ext uri="{FF2B5EF4-FFF2-40B4-BE49-F238E27FC236}">
              <a16:creationId xmlns:a16="http://schemas.microsoft.com/office/drawing/2014/main" xmlns="" id="{00000000-0008-0000-2000-0000D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3" name="201 CuadroTexto">
          <a:extLst>
            <a:ext uri="{FF2B5EF4-FFF2-40B4-BE49-F238E27FC236}">
              <a16:creationId xmlns:a16="http://schemas.microsoft.com/office/drawing/2014/main" xmlns="" id="{00000000-0008-0000-2000-0000D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4" name="202 CuadroTexto">
          <a:extLst>
            <a:ext uri="{FF2B5EF4-FFF2-40B4-BE49-F238E27FC236}">
              <a16:creationId xmlns:a16="http://schemas.microsoft.com/office/drawing/2014/main" xmlns="" id="{00000000-0008-0000-2000-0000D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5" name="203 CuadroTexto">
          <a:extLst>
            <a:ext uri="{FF2B5EF4-FFF2-40B4-BE49-F238E27FC236}">
              <a16:creationId xmlns:a16="http://schemas.microsoft.com/office/drawing/2014/main" xmlns="" id="{00000000-0008-0000-2000-0000D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6" name="204 CuadroTexto">
          <a:extLst>
            <a:ext uri="{FF2B5EF4-FFF2-40B4-BE49-F238E27FC236}">
              <a16:creationId xmlns:a16="http://schemas.microsoft.com/office/drawing/2014/main" xmlns="" id="{00000000-0008-0000-2000-0000D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7" name="205 CuadroTexto">
          <a:extLst>
            <a:ext uri="{FF2B5EF4-FFF2-40B4-BE49-F238E27FC236}">
              <a16:creationId xmlns:a16="http://schemas.microsoft.com/office/drawing/2014/main" xmlns="" id="{00000000-0008-0000-2000-0000D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8" name="206 CuadroTexto">
          <a:extLst>
            <a:ext uri="{FF2B5EF4-FFF2-40B4-BE49-F238E27FC236}">
              <a16:creationId xmlns:a16="http://schemas.microsoft.com/office/drawing/2014/main" xmlns="" id="{00000000-0008-0000-2000-0000D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39" name="207 CuadroTexto">
          <a:extLst>
            <a:ext uri="{FF2B5EF4-FFF2-40B4-BE49-F238E27FC236}">
              <a16:creationId xmlns:a16="http://schemas.microsoft.com/office/drawing/2014/main" xmlns="" id="{00000000-0008-0000-2000-0000D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0" name="208 CuadroTexto">
          <a:extLst>
            <a:ext uri="{FF2B5EF4-FFF2-40B4-BE49-F238E27FC236}">
              <a16:creationId xmlns:a16="http://schemas.microsoft.com/office/drawing/2014/main" xmlns="" id="{00000000-0008-0000-2000-0000D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1" name="209 CuadroTexto">
          <a:extLst>
            <a:ext uri="{FF2B5EF4-FFF2-40B4-BE49-F238E27FC236}">
              <a16:creationId xmlns:a16="http://schemas.microsoft.com/office/drawing/2014/main" xmlns="" id="{00000000-0008-0000-2000-0000D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2" name="210 CuadroTexto">
          <a:extLst>
            <a:ext uri="{FF2B5EF4-FFF2-40B4-BE49-F238E27FC236}">
              <a16:creationId xmlns:a16="http://schemas.microsoft.com/office/drawing/2014/main" xmlns="" id="{00000000-0008-0000-2000-0000D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3" name="211 CuadroTexto">
          <a:extLst>
            <a:ext uri="{FF2B5EF4-FFF2-40B4-BE49-F238E27FC236}">
              <a16:creationId xmlns:a16="http://schemas.microsoft.com/office/drawing/2014/main" xmlns="" id="{00000000-0008-0000-2000-0000D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4" name="212 CuadroTexto">
          <a:extLst>
            <a:ext uri="{FF2B5EF4-FFF2-40B4-BE49-F238E27FC236}">
              <a16:creationId xmlns:a16="http://schemas.microsoft.com/office/drawing/2014/main" xmlns="" id="{00000000-0008-0000-2000-0000D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5" name="213 CuadroTexto">
          <a:extLst>
            <a:ext uri="{FF2B5EF4-FFF2-40B4-BE49-F238E27FC236}">
              <a16:creationId xmlns:a16="http://schemas.microsoft.com/office/drawing/2014/main" xmlns="" id="{00000000-0008-0000-2000-0000D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6" name="214 CuadroTexto">
          <a:extLst>
            <a:ext uri="{FF2B5EF4-FFF2-40B4-BE49-F238E27FC236}">
              <a16:creationId xmlns:a16="http://schemas.microsoft.com/office/drawing/2014/main" xmlns="" id="{00000000-0008-0000-2000-0000D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7" name="215 CuadroTexto">
          <a:extLst>
            <a:ext uri="{FF2B5EF4-FFF2-40B4-BE49-F238E27FC236}">
              <a16:creationId xmlns:a16="http://schemas.microsoft.com/office/drawing/2014/main" xmlns="" id="{00000000-0008-0000-2000-0000D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8" name="216 CuadroTexto">
          <a:extLst>
            <a:ext uri="{FF2B5EF4-FFF2-40B4-BE49-F238E27FC236}">
              <a16:creationId xmlns:a16="http://schemas.microsoft.com/office/drawing/2014/main" xmlns="" id="{00000000-0008-0000-2000-0000E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49" name="217 CuadroTexto">
          <a:extLst>
            <a:ext uri="{FF2B5EF4-FFF2-40B4-BE49-F238E27FC236}">
              <a16:creationId xmlns:a16="http://schemas.microsoft.com/office/drawing/2014/main" xmlns="" id="{00000000-0008-0000-2000-0000E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0" name="218 CuadroTexto">
          <a:extLst>
            <a:ext uri="{FF2B5EF4-FFF2-40B4-BE49-F238E27FC236}">
              <a16:creationId xmlns:a16="http://schemas.microsoft.com/office/drawing/2014/main" xmlns="" id="{00000000-0008-0000-2000-0000E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1" name="219 CuadroTexto">
          <a:extLst>
            <a:ext uri="{FF2B5EF4-FFF2-40B4-BE49-F238E27FC236}">
              <a16:creationId xmlns:a16="http://schemas.microsoft.com/office/drawing/2014/main" xmlns="" id="{00000000-0008-0000-2000-0000E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2" name="220 CuadroTexto">
          <a:extLst>
            <a:ext uri="{FF2B5EF4-FFF2-40B4-BE49-F238E27FC236}">
              <a16:creationId xmlns:a16="http://schemas.microsoft.com/office/drawing/2014/main" xmlns="" id="{00000000-0008-0000-2000-0000E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3" name="221 CuadroTexto">
          <a:extLst>
            <a:ext uri="{FF2B5EF4-FFF2-40B4-BE49-F238E27FC236}">
              <a16:creationId xmlns:a16="http://schemas.microsoft.com/office/drawing/2014/main" xmlns="" id="{00000000-0008-0000-2000-0000E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4" name="222 CuadroTexto">
          <a:extLst>
            <a:ext uri="{FF2B5EF4-FFF2-40B4-BE49-F238E27FC236}">
              <a16:creationId xmlns:a16="http://schemas.microsoft.com/office/drawing/2014/main" xmlns="" id="{00000000-0008-0000-2000-0000E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5" name="223 CuadroTexto">
          <a:extLst>
            <a:ext uri="{FF2B5EF4-FFF2-40B4-BE49-F238E27FC236}">
              <a16:creationId xmlns:a16="http://schemas.microsoft.com/office/drawing/2014/main" xmlns="" id="{00000000-0008-0000-2000-0000E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6" name="224 CuadroTexto">
          <a:extLst>
            <a:ext uri="{FF2B5EF4-FFF2-40B4-BE49-F238E27FC236}">
              <a16:creationId xmlns:a16="http://schemas.microsoft.com/office/drawing/2014/main" xmlns="" id="{00000000-0008-0000-2000-0000E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7" name="225 CuadroTexto">
          <a:extLst>
            <a:ext uri="{FF2B5EF4-FFF2-40B4-BE49-F238E27FC236}">
              <a16:creationId xmlns:a16="http://schemas.microsoft.com/office/drawing/2014/main" xmlns="" id="{00000000-0008-0000-2000-0000E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8" name="226 CuadroTexto">
          <a:extLst>
            <a:ext uri="{FF2B5EF4-FFF2-40B4-BE49-F238E27FC236}">
              <a16:creationId xmlns:a16="http://schemas.microsoft.com/office/drawing/2014/main" xmlns="" id="{00000000-0008-0000-2000-0000E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59" name="227 CuadroTexto">
          <a:extLst>
            <a:ext uri="{FF2B5EF4-FFF2-40B4-BE49-F238E27FC236}">
              <a16:creationId xmlns:a16="http://schemas.microsoft.com/office/drawing/2014/main" xmlns="" id="{00000000-0008-0000-2000-0000E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0" name="228 CuadroTexto">
          <a:extLst>
            <a:ext uri="{FF2B5EF4-FFF2-40B4-BE49-F238E27FC236}">
              <a16:creationId xmlns:a16="http://schemas.microsoft.com/office/drawing/2014/main" xmlns="" id="{00000000-0008-0000-2000-0000E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1" name="229 CuadroTexto">
          <a:extLst>
            <a:ext uri="{FF2B5EF4-FFF2-40B4-BE49-F238E27FC236}">
              <a16:creationId xmlns:a16="http://schemas.microsoft.com/office/drawing/2014/main" xmlns="" id="{00000000-0008-0000-2000-0000E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2" name="230 CuadroTexto">
          <a:extLst>
            <a:ext uri="{FF2B5EF4-FFF2-40B4-BE49-F238E27FC236}">
              <a16:creationId xmlns:a16="http://schemas.microsoft.com/office/drawing/2014/main" xmlns="" id="{00000000-0008-0000-2000-0000E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3" name="231 CuadroTexto">
          <a:extLst>
            <a:ext uri="{FF2B5EF4-FFF2-40B4-BE49-F238E27FC236}">
              <a16:creationId xmlns:a16="http://schemas.microsoft.com/office/drawing/2014/main" xmlns="" id="{00000000-0008-0000-2000-0000E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4" name="232 CuadroTexto">
          <a:extLst>
            <a:ext uri="{FF2B5EF4-FFF2-40B4-BE49-F238E27FC236}">
              <a16:creationId xmlns:a16="http://schemas.microsoft.com/office/drawing/2014/main" xmlns="" id="{00000000-0008-0000-2000-0000F0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5" name="233 CuadroTexto">
          <a:extLst>
            <a:ext uri="{FF2B5EF4-FFF2-40B4-BE49-F238E27FC236}">
              <a16:creationId xmlns:a16="http://schemas.microsoft.com/office/drawing/2014/main" xmlns="" id="{00000000-0008-0000-2000-0000F1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6" name="234 CuadroTexto">
          <a:extLst>
            <a:ext uri="{FF2B5EF4-FFF2-40B4-BE49-F238E27FC236}">
              <a16:creationId xmlns:a16="http://schemas.microsoft.com/office/drawing/2014/main" xmlns="" id="{00000000-0008-0000-2000-0000F2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7" name="235 CuadroTexto">
          <a:extLst>
            <a:ext uri="{FF2B5EF4-FFF2-40B4-BE49-F238E27FC236}">
              <a16:creationId xmlns:a16="http://schemas.microsoft.com/office/drawing/2014/main" xmlns="" id="{00000000-0008-0000-2000-0000F3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8" name="236 CuadroTexto">
          <a:extLst>
            <a:ext uri="{FF2B5EF4-FFF2-40B4-BE49-F238E27FC236}">
              <a16:creationId xmlns:a16="http://schemas.microsoft.com/office/drawing/2014/main" xmlns="" id="{00000000-0008-0000-2000-0000F4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69" name="237 CuadroTexto">
          <a:extLst>
            <a:ext uri="{FF2B5EF4-FFF2-40B4-BE49-F238E27FC236}">
              <a16:creationId xmlns:a16="http://schemas.microsoft.com/office/drawing/2014/main" xmlns="" id="{00000000-0008-0000-2000-0000F5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0" name="238 CuadroTexto">
          <a:extLst>
            <a:ext uri="{FF2B5EF4-FFF2-40B4-BE49-F238E27FC236}">
              <a16:creationId xmlns:a16="http://schemas.microsoft.com/office/drawing/2014/main" xmlns="" id="{00000000-0008-0000-2000-0000F6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1" name="239 CuadroTexto">
          <a:extLst>
            <a:ext uri="{FF2B5EF4-FFF2-40B4-BE49-F238E27FC236}">
              <a16:creationId xmlns:a16="http://schemas.microsoft.com/office/drawing/2014/main" xmlns="" id="{00000000-0008-0000-2000-0000F7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2" name="240 CuadroTexto">
          <a:extLst>
            <a:ext uri="{FF2B5EF4-FFF2-40B4-BE49-F238E27FC236}">
              <a16:creationId xmlns:a16="http://schemas.microsoft.com/office/drawing/2014/main" xmlns="" id="{00000000-0008-0000-2000-0000F8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3" name="241 CuadroTexto">
          <a:extLst>
            <a:ext uri="{FF2B5EF4-FFF2-40B4-BE49-F238E27FC236}">
              <a16:creationId xmlns:a16="http://schemas.microsoft.com/office/drawing/2014/main" xmlns="" id="{00000000-0008-0000-2000-0000F9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4" name="242 CuadroTexto">
          <a:extLst>
            <a:ext uri="{FF2B5EF4-FFF2-40B4-BE49-F238E27FC236}">
              <a16:creationId xmlns:a16="http://schemas.microsoft.com/office/drawing/2014/main" xmlns="" id="{00000000-0008-0000-2000-0000FA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5" name="243 CuadroTexto">
          <a:extLst>
            <a:ext uri="{FF2B5EF4-FFF2-40B4-BE49-F238E27FC236}">
              <a16:creationId xmlns:a16="http://schemas.microsoft.com/office/drawing/2014/main" xmlns="" id="{00000000-0008-0000-2000-0000FB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6" name="244 CuadroTexto">
          <a:extLst>
            <a:ext uri="{FF2B5EF4-FFF2-40B4-BE49-F238E27FC236}">
              <a16:creationId xmlns:a16="http://schemas.microsoft.com/office/drawing/2014/main" xmlns="" id="{00000000-0008-0000-2000-0000FC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7" name="245 CuadroTexto">
          <a:extLst>
            <a:ext uri="{FF2B5EF4-FFF2-40B4-BE49-F238E27FC236}">
              <a16:creationId xmlns:a16="http://schemas.microsoft.com/office/drawing/2014/main" xmlns="" id="{00000000-0008-0000-2000-0000FD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8" name="246 CuadroTexto">
          <a:extLst>
            <a:ext uri="{FF2B5EF4-FFF2-40B4-BE49-F238E27FC236}">
              <a16:creationId xmlns:a16="http://schemas.microsoft.com/office/drawing/2014/main" xmlns="" id="{00000000-0008-0000-2000-0000FE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79" name="247 CuadroTexto">
          <a:extLst>
            <a:ext uri="{FF2B5EF4-FFF2-40B4-BE49-F238E27FC236}">
              <a16:creationId xmlns:a16="http://schemas.microsoft.com/office/drawing/2014/main" xmlns="" id="{00000000-0008-0000-2000-0000FF0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0" name="248 CuadroTexto">
          <a:extLst>
            <a:ext uri="{FF2B5EF4-FFF2-40B4-BE49-F238E27FC236}">
              <a16:creationId xmlns:a16="http://schemas.microsoft.com/office/drawing/2014/main" xmlns="" id="{00000000-0008-0000-2000-00000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1" name="249 CuadroTexto">
          <a:extLst>
            <a:ext uri="{FF2B5EF4-FFF2-40B4-BE49-F238E27FC236}">
              <a16:creationId xmlns:a16="http://schemas.microsoft.com/office/drawing/2014/main" xmlns="" id="{00000000-0008-0000-2000-00000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2" name="250 CuadroTexto">
          <a:extLst>
            <a:ext uri="{FF2B5EF4-FFF2-40B4-BE49-F238E27FC236}">
              <a16:creationId xmlns:a16="http://schemas.microsoft.com/office/drawing/2014/main" xmlns="" id="{00000000-0008-0000-2000-00000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3" name="251 CuadroTexto">
          <a:extLst>
            <a:ext uri="{FF2B5EF4-FFF2-40B4-BE49-F238E27FC236}">
              <a16:creationId xmlns:a16="http://schemas.microsoft.com/office/drawing/2014/main" xmlns="" id="{00000000-0008-0000-2000-00000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4" name="252 CuadroTexto">
          <a:extLst>
            <a:ext uri="{FF2B5EF4-FFF2-40B4-BE49-F238E27FC236}">
              <a16:creationId xmlns:a16="http://schemas.microsoft.com/office/drawing/2014/main" xmlns="" id="{00000000-0008-0000-2000-00000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5" name="253 CuadroTexto">
          <a:extLst>
            <a:ext uri="{FF2B5EF4-FFF2-40B4-BE49-F238E27FC236}">
              <a16:creationId xmlns:a16="http://schemas.microsoft.com/office/drawing/2014/main" xmlns="" id="{00000000-0008-0000-2000-00000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6" name="254 CuadroTexto">
          <a:extLst>
            <a:ext uri="{FF2B5EF4-FFF2-40B4-BE49-F238E27FC236}">
              <a16:creationId xmlns:a16="http://schemas.microsoft.com/office/drawing/2014/main" xmlns="" id="{00000000-0008-0000-2000-00000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7" name="255 CuadroTexto">
          <a:extLst>
            <a:ext uri="{FF2B5EF4-FFF2-40B4-BE49-F238E27FC236}">
              <a16:creationId xmlns:a16="http://schemas.microsoft.com/office/drawing/2014/main" xmlns="" id="{00000000-0008-0000-2000-00000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8" name="256 CuadroTexto">
          <a:extLst>
            <a:ext uri="{FF2B5EF4-FFF2-40B4-BE49-F238E27FC236}">
              <a16:creationId xmlns:a16="http://schemas.microsoft.com/office/drawing/2014/main" xmlns="" id="{00000000-0008-0000-2000-00000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89" name="257 CuadroTexto">
          <a:extLst>
            <a:ext uri="{FF2B5EF4-FFF2-40B4-BE49-F238E27FC236}">
              <a16:creationId xmlns:a16="http://schemas.microsoft.com/office/drawing/2014/main" xmlns="" id="{00000000-0008-0000-2000-00000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0" name="258 CuadroTexto">
          <a:extLst>
            <a:ext uri="{FF2B5EF4-FFF2-40B4-BE49-F238E27FC236}">
              <a16:creationId xmlns:a16="http://schemas.microsoft.com/office/drawing/2014/main" xmlns="" id="{00000000-0008-0000-2000-00000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1" name="259 CuadroTexto">
          <a:extLst>
            <a:ext uri="{FF2B5EF4-FFF2-40B4-BE49-F238E27FC236}">
              <a16:creationId xmlns:a16="http://schemas.microsoft.com/office/drawing/2014/main" xmlns="" id="{00000000-0008-0000-2000-00000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2" name="260 CuadroTexto">
          <a:extLst>
            <a:ext uri="{FF2B5EF4-FFF2-40B4-BE49-F238E27FC236}">
              <a16:creationId xmlns:a16="http://schemas.microsoft.com/office/drawing/2014/main" xmlns="" id="{00000000-0008-0000-2000-00000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3" name="261 CuadroTexto">
          <a:extLst>
            <a:ext uri="{FF2B5EF4-FFF2-40B4-BE49-F238E27FC236}">
              <a16:creationId xmlns:a16="http://schemas.microsoft.com/office/drawing/2014/main" xmlns="" id="{00000000-0008-0000-2000-00000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4" name="262 CuadroTexto">
          <a:extLst>
            <a:ext uri="{FF2B5EF4-FFF2-40B4-BE49-F238E27FC236}">
              <a16:creationId xmlns:a16="http://schemas.microsoft.com/office/drawing/2014/main" xmlns="" id="{00000000-0008-0000-2000-00000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5" name="263 CuadroTexto">
          <a:extLst>
            <a:ext uri="{FF2B5EF4-FFF2-40B4-BE49-F238E27FC236}">
              <a16:creationId xmlns:a16="http://schemas.microsoft.com/office/drawing/2014/main" xmlns="" id="{00000000-0008-0000-2000-00000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6" name="264 CuadroTexto">
          <a:extLst>
            <a:ext uri="{FF2B5EF4-FFF2-40B4-BE49-F238E27FC236}">
              <a16:creationId xmlns:a16="http://schemas.microsoft.com/office/drawing/2014/main" xmlns="" id="{00000000-0008-0000-2000-00001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7" name="265 CuadroTexto">
          <a:extLst>
            <a:ext uri="{FF2B5EF4-FFF2-40B4-BE49-F238E27FC236}">
              <a16:creationId xmlns:a16="http://schemas.microsoft.com/office/drawing/2014/main" xmlns="" id="{00000000-0008-0000-2000-00001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8" name="266 CuadroTexto">
          <a:extLst>
            <a:ext uri="{FF2B5EF4-FFF2-40B4-BE49-F238E27FC236}">
              <a16:creationId xmlns:a16="http://schemas.microsoft.com/office/drawing/2014/main" xmlns="" id="{00000000-0008-0000-2000-00001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299" name="267 CuadroTexto">
          <a:extLst>
            <a:ext uri="{FF2B5EF4-FFF2-40B4-BE49-F238E27FC236}">
              <a16:creationId xmlns:a16="http://schemas.microsoft.com/office/drawing/2014/main" xmlns="" id="{00000000-0008-0000-2000-00001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300" name="268 CuadroTexto">
          <a:extLst>
            <a:ext uri="{FF2B5EF4-FFF2-40B4-BE49-F238E27FC236}">
              <a16:creationId xmlns:a16="http://schemas.microsoft.com/office/drawing/2014/main" xmlns="" id="{00000000-0008-0000-2000-00001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1" name="269 CuadroTexto">
          <a:extLst>
            <a:ext uri="{FF2B5EF4-FFF2-40B4-BE49-F238E27FC236}">
              <a16:creationId xmlns:a16="http://schemas.microsoft.com/office/drawing/2014/main" xmlns="" id="{00000000-0008-0000-2000-00001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2" name="270 CuadroTexto">
          <a:extLst>
            <a:ext uri="{FF2B5EF4-FFF2-40B4-BE49-F238E27FC236}">
              <a16:creationId xmlns:a16="http://schemas.microsoft.com/office/drawing/2014/main" xmlns="" id="{00000000-0008-0000-2000-00001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3" name="271 CuadroTexto">
          <a:extLst>
            <a:ext uri="{FF2B5EF4-FFF2-40B4-BE49-F238E27FC236}">
              <a16:creationId xmlns:a16="http://schemas.microsoft.com/office/drawing/2014/main" xmlns="" id="{00000000-0008-0000-2000-00001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4" name="272 CuadroTexto">
          <a:extLst>
            <a:ext uri="{FF2B5EF4-FFF2-40B4-BE49-F238E27FC236}">
              <a16:creationId xmlns:a16="http://schemas.microsoft.com/office/drawing/2014/main" xmlns="" id="{00000000-0008-0000-2000-00001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5" name="273 CuadroTexto">
          <a:extLst>
            <a:ext uri="{FF2B5EF4-FFF2-40B4-BE49-F238E27FC236}">
              <a16:creationId xmlns:a16="http://schemas.microsoft.com/office/drawing/2014/main" xmlns="" id="{00000000-0008-0000-2000-00001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6" name="274 CuadroTexto">
          <a:extLst>
            <a:ext uri="{FF2B5EF4-FFF2-40B4-BE49-F238E27FC236}">
              <a16:creationId xmlns:a16="http://schemas.microsoft.com/office/drawing/2014/main" xmlns="" id="{00000000-0008-0000-2000-00001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7" name="275 CuadroTexto">
          <a:extLst>
            <a:ext uri="{FF2B5EF4-FFF2-40B4-BE49-F238E27FC236}">
              <a16:creationId xmlns:a16="http://schemas.microsoft.com/office/drawing/2014/main" xmlns="" id="{00000000-0008-0000-2000-00001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8" name="276 CuadroTexto">
          <a:extLst>
            <a:ext uri="{FF2B5EF4-FFF2-40B4-BE49-F238E27FC236}">
              <a16:creationId xmlns:a16="http://schemas.microsoft.com/office/drawing/2014/main" xmlns="" id="{00000000-0008-0000-2000-00001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09" name="277 CuadroTexto">
          <a:extLst>
            <a:ext uri="{FF2B5EF4-FFF2-40B4-BE49-F238E27FC236}">
              <a16:creationId xmlns:a16="http://schemas.microsoft.com/office/drawing/2014/main" xmlns="" id="{00000000-0008-0000-2000-00001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0" name="278 CuadroTexto">
          <a:extLst>
            <a:ext uri="{FF2B5EF4-FFF2-40B4-BE49-F238E27FC236}">
              <a16:creationId xmlns:a16="http://schemas.microsoft.com/office/drawing/2014/main" xmlns="" id="{00000000-0008-0000-2000-00001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1" name="279 CuadroTexto">
          <a:extLst>
            <a:ext uri="{FF2B5EF4-FFF2-40B4-BE49-F238E27FC236}">
              <a16:creationId xmlns:a16="http://schemas.microsoft.com/office/drawing/2014/main" xmlns="" id="{00000000-0008-0000-2000-00001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2" name="280 CuadroTexto">
          <a:extLst>
            <a:ext uri="{FF2B5EF4-FFF2-40B4-BE49-F238E27FC236}">
              <a16:creationId xmlns:a16="http://schemas.microsoft.com/office/drawing/2014/main" xmlns="" id="{00000000-0008-0000-2000-00002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3" name="281 CuadroTexto">
          <a:extLst>
            <a:ext uri="{FF2B5EF4-FFF2-40B4-BE49-F238E27FC236}">
              <a16:creationId xmlns:a16="http://schemas.microsoft.com/office/drawing/2014/main" xmlns="" id="{00000000-0008-0000-2000-00002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4" name="282 CuadroTexto">
          <a:extLst>
            <a:ext uri="{FF2B5EF4-FFF2-40B4-BE49-F238E27FC236}">
              <a16:creationId xmlns:a16="http://schemas.microsoft.com/office/drawing/2014/main" xmlns="" id="{00000000-0008-0000-2000-00002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5" name="283 CuadroTexto">
          <a:extLst>
            <a:ext uri="{FF2B5EF4-FFF2-40B4-BE49-F238E27FC236}">
              <a16:creationId xmlns:a16="http://schemas.microsoft.com/office/drawing/2014/main" xmlns="" id="{00000000-0008-0000-2000-00002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316" name="284 CuadroTexto">
          <a:extLst>
            <a:ext uri="{FF2B5EF4-FFF2-40B4-BE49-F238E27FC236}">
              <a16:creationId xmlns:a16="http://schemas.microsoft.com/office/drawing/2014/main" xmlns="" id="{00000000-0008-0000-2000-00002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17" name="285 CuadroTexto">
          <a:extLst>
            <a:ext uri="{FF2B5EF4-FFF2-40B4-BE49-F238E27FC236}">
              <a16:creationId xmlns:a16="http://schemas.microsoft.com/office/drawing/2014/main" xmlns="" id="{00000000-0008-0000-2000-00002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8" name="286 CuadroTexto">
          <a:extLst>
            <a:ext uri="{FF2B5EF4-FFF2-40B4-BE49-F238E27FC236}">
              <a16:creationId xmlns:a16="http://schemas.microsoft.com/office/drawing/2014/main" xmlns="" id="{00000000-0008-0000-2000-00002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19" name="287 CuadroTexto">
          <a:extLst>
            <a:ext uri="{FF2B5EF4-FFF2-40B4-BE49-F238E27FC236}">
              <a16:creationId xmlns:a16="http://schemas.microsoft.com/office/drawing/2014/main" xmlns="" id="{00000000-0008-0000-2000-00002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0" name="288 CuadroTexto">
          <a:extLst>
            <a:ext uri="{FF2B5EF4-FFF2-40B4-BE49-F238E27FC236}">
              <a16:creationId xmlns:a16="http://schemas.microsoft.com/office/drawing/2014/main" xmlns="" id="{00000000-0008-0000-2000-00002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1" name="289 CuadroTexto">
          <a:extLst>
            <a:ext uri="{FF2B5EF4-FFF2-40B4-BE49-F238E27FC236}">
              <a16:creationId xmlns:a16="http://schemas.microsoft.com/office/drawing/2014/main" xmlns="" id="{00000000-0008-0000-2000-00002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2" name="290 CuadroTexto">
          <a:extLst>
            <a:ext uri="{FF2B5EF4-FFF2-40B4-BE49-F238E27FC236}">
              <a16:creationId xmlns:a16="http://schemas.microsoft.com/office/drawing/2014/main" xmlns="" id="{00000000-0008-0000-2000-00002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3" name="291 CuadroTexto">
          <a:extLst>
            <a:ext uri="{FF2B5EF4-FFF2-40B4-BE49-F238E27FC236}">
              <a16:creationId xmlns:a16="http://schemas.microsoft.com/office/drawing/2014/main" xmlns="" id="{00000000-0008-0000-2000-00002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4" name="292 CuadroTexto">
          <a:extLst>
            <a:ext uri="{FF2B5EF4-FFF2-40B4-BE49-F238E27FC236}">
              <a16:creationId xmlns:a16="http://schemas.microsoft.com/office/drawing/2014/main" xmlns="" id="{00000000-0008-0000-2000-00002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5" name="293 CuadroTexto">
          <a:extLst>
            <a:ext uri="{FF2B5EF4-FFF2-40B4-BE49-F238E27FC236}">
              <a16:creationId xmlns:a16="http://schemas.microsoft.com/office/drawing/2014/main" xmlns="" id="{00000000-0008-0000-2000-00002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6" name="294 CuadroTexto">
          <a:extLst>
            <a:ext uri="{FF2B5EF4-FFF2-40B4-BE49-F238E27FC236}">
              <a16:creationId xmlns:a16="http://schemas.microsoft.com/office/drawing/2014/main" xmlns="" id="{00000000-0008-0000-2000-00002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27" name="295 CuadroTexto">
          <a:extLst>
            <a:ext uri="{FF2B5EF4-FFF2-40B4-BE49-F238E27FC236}">
              <a16:creationId xmlns:a16="http://schemas.microsoft.com/office/drawing/2014/main" xmlns="" id="{00000000-0008-0000-2000-00002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8" name="298 CuadroTexto">
          <a:extLst>
            <a:ext uri="{FF2B5EF4-FFF2-40B4-BE49-F238E27FC236}">
              <a16:creationId xmlns:a16="http://schemas.microsoft.com/office/drawing/2014/main" xmlns="" id="{00000000-0008-0000-2000-000030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29" name="299 CuadroTexto">
          <a:extLst>
            <a:ext uri="{FF2B5EF4-FFF2-40B4-BE49-F238E27FC236}">
              <a16:creationId xmlns:a16="http://schemas.microsoft.com/office/drawing/2014/main" xmlns="" id="{00000000-0008-0000-2000-000031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0" name="300 CuadroTexto">
          <a:extLst>
            <a:ext uri="{FF2B5EF4-FFF2-40B4-BE49-F238E27FC236}">
              <a16:creationId xmlns:a16="http://schemas.microsoft.com/office/drawing/2014/main" xmlns="" id="{00000000-0008-0000-2000-000032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1" name="301 CuadroTexto">
          <a:extLst>
            <a:ext uri="{FF2B5EF4-FFF2-40B4-BE49-F238E27FC236}">
              <a16:creationId xmlns:a16="http://schemas.microsoft.com/office/drawing/2014/main" xmlns="" id="{00000000-0008-0000-2000-000033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2" name="302 CuadroTexto">
          <a:extLst>
            <a:ext uri="{FF2B5EF4-FFF2-40B4-BE49-F238E27FC236}">
              <a16:creationId xmlns:a16="http://schemas.microsoft.com/office/drawing/2014/main" xmlns="" id="{00000000-0008-0000-2000-000034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3" name="303 CuadroTexto">
          <a:extLst>
            <a:ext uri="{FF2B5EF4-FFF2-40B4-BE49-F238E27FC236}">
              <a16:creationId xmlns:a16="http://schemas.microsoft.com/office/drawing/2014/main" xmlns="" id="{00000000-0008-0000-2000-000035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4" name="304 CuadroTexto">
          <a:extLst>
            <a:ext uri="{FF2B5EF4-FFF2-40B4-BE49-F238E27FC236}">
              <a16:creationId xmlns:a16="http://schemas.microsoft.com/office/drawing/2014/main" xmlns="" id="{00000000-0008-0000-2000-000036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5" name="305 CuadroTexto">
          <a:extLst>
            <a:ext uri="{FF2B5EF4-FFF2-40B4-BE49-F238E27FC236}">
              <a16:creationId xmlns:a16="http://schemas.microsoft.com/office/drawing/2014/main" xmlns="" id="{00000000-0008-0000-2000-000037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336" name="452 CuadroTexto">
          <a:extLst>
            <a:ext uri="{FF2B5EF4-FFF2-40B4-BE49-F238E27FC236}">
              <a16:creationId xmlns:a16="http://schemas.microsoft.com/office/drawing/2014/main" xmlns="" id="{00000000-0008-0000-2000-0000380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37" name="17 CuadroTexto">
          <a:extLst>
            <a:ext uri="{FF2B5EF4-FFF2-40B4-BE49-F238E27FC236}">
              <a16:creationId xmlns:a16="http://schemas.microsoft.com/office/drawing/2014/main" xmlns="" id="{00000000-0008-0000-2000-00003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338" name="90 CuadroTexto">
          <a:extLst>
            <a:ext uri="{FF2B5EF4-FFF2-40B4-BE49-F238E27FC236}">
              <a16:creationId xmlns:a16="http://schemas.microsoft.com/office/drawing/2014/main" xmlns="" id="{00000000-0008-0000-2000-00003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39" name="91 CuadroTexto">
          <a:extLst>
            <a:ext uri="{FF2B5EF4-FFF2-40B4-BE49-F238E27FC236}">
              <a16:creationId xmlns:a16="http://schemas.microsoft.com/office/drawing/2014/main" xmlns="" id="{00000000-0008-0000-2000-00003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0" name="92 CuadroTexto">
          <a:extLst>
            <a:ext uri="{FF2B5EF4-FFF2-40B4-BE49-F238E27FC236}">
              <a16:creationId xmlns:a16="http://schemas.microsoft.com/office/drawing/2014/main" xmlns="" id="{00000000-0008-0000-2000-00003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1" name="93 CuadroTexto">
          <a:extLst>
            <a:ext uri="{FF2B5EF4-FFF2-40B4-BE49-F238E27FC236}">
              <a16:creationId xmlns:a16="http://schemas.microsoft.com/office/drawing/2014/main" xmlns="" id="{00000000-0008-0000-2000-00003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2" name="94 CuadroTexto">
          <a:extLst>
            <a:ext uri="{FF2B5EF4-FFF2-40B4-BE49-F238E27FC236}">
              <a16:creationId xmlns:a16="http://schemas.microsoft.com/office/drawing/2014/main" xmlns="" id="{00000000-0008-0000-2000-00003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3" name="95 CuadroTexto">
          <a:extLst>
            <a:ext uri="{FF2B5EF4-FFF2-40B4-BE49-F238E27FC236}">
              <a16:creationId xmlns:a16="http://schemas.microsoft.com/office/drawing/2014/main" xmlns="" id="{00000000-0008-0000-2000-00003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4" name="96 CuadroTexto">
          <a:extLst>
            <a:ext uri="{FF2B5EF4-FFF2-40B4-BE49-F238E27FC236}">
              <a16:creationId xmlns:a16="http://schemas.microsoft.com/office/drawing/2014/main" xmlns="" id="{00000000-0008-0000-2000-00004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5" name="97 CuadroTexto">
          <a:extLst>
            <a:ext uri="{FF2B5EF4-FFF2-40B4-BE49-F238E27FC236}">
              <a16:creationId xmlns:a16="http://schemas.microsoft.com/office/drawing/2014/main" xmlns="" id="{00000000-0008-0000-2000-00004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6" name="98 CuadroTexto">
          <a:extLst>
            <a:ext uri="{FF2B5EF4-FFF2-40B4-BE49-F238E27FC236}">
              <a16:creationId xmlns:a16="http://schemas.microsoft.com/office/drawing/2014/main" xmlns="" id="{00000000-0008-0000-2000-00004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7" name="99 CuadroTexto">
          <a:extLst>
            <a:ext uri="{FF2B5EF4-FFF2-40B4-BE49-F238E27FC236}">
              <a16:creationId xmlns:a16="http://schemas.microsoft.com/office/drawing/2014/main" xmlns="" id="{00000000-0008-0000-2000-00004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8" name="100 CuadroTexto">
          <a:extLst>
            <a:ext uri="{FF2B5EF4-FFF2-40B4-BE49-F238E27FC236}">
              <a16:creationId xmlns:a16="http://schemas.microsoft.com/office/drawing/2014/main" xmlns="" id="{00000000-0008-0000-2000-00004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349" name="101 CuadroTexto">
          <a:extLst>
            <a:ext uri="{FF2B5EF4-FFF2-40B4-BE49-F238E27FC236}">
              <a16:creationId xmlns:a16="http://schemas.microsoft.com/office/drawing/2014/main" xmlns="" id="{00000000-0008-0000-2000-000045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350" name="118 CuadroTexto">
          <a:extLst>
            <a:ext uri="{FF2B5EF4-FFF2-40B4-BE49-F238E27FC236}">
              <a16:creationId xmlns:a16="http://schemas.microsoft.com/office/drawing/2014/main" xmlns="" id="{00000000-0008-0000-2000-00004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1" name="119 CuadroTexto">
          <a:extLst>
            <a:ext uri="{FF2B5EF4-FFF2-40B4-BE49-F238E27FC236}">
              <a16:creationId xmlns:a16="http://schemas.microsoft.com/office/drawing/2014/main" xmlns="" id="{00000000-0008-0000-2000-00004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2" name="120 CuadroTexto">
          <a:extLst>
            <a:ext uri="{FF2B5EF4-FFF2-40B4-BE49-F238E27FC236}">
              <a16:creationId xmlns:a16="http://schemas.microsoft.com/office/drawing/2014/main" xmlns="" id="{00000000-0008-0000-2000-00004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3" name="121 CuadroTexto">
          <a:extLst>
            <a:ext uri="{FF2B5EF4-FFF2-40B4-BE49-F238E27FC236}">
              <a16:creationId xmlns:a16="http://schemas.microsoft.com/office/drawing/2014/main" xmlns="" id="{00000000-0008-0000-2000-00004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4" name="122 CuadroTexto">
          <a:extLst>
            <a:ext uri="{FF2B5EF4-FFF2-40B4-BE49-F238E27FC236}">
              <a16:creationId xmlns:a16="http://schemas.microsoft.com/office/drawing/2014/main" xmlns="" id="{00000000-0008-0000-2000-00004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5" name="123 CuadroTexto">
          <a:extLst>
            <a:ext uri="{FF2B5EF4-FFF2-40B4-BE49-F238E27FC236}">
              <a16:creationId xmlns:a16="http://schemas.microsoft.com/office/drawing/2014/main" xmlns="" id="{00000000-0008-0000-2000-00004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6" name="124 CuadroTexto">
          <a:extLst>
            <a:ext uri="{FF2B5EF4-FFF2-40B4-BE49-F238E27FC236}">
              <a16:creationId xmlns:a16="http://schemas.microsoft.com/office/drawing/2014/main" xmlns="" id="{00000000-0008-0000-2000-00004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7" name="125 CuadroTexto">
          <a:extLst>
            <a:ext uri="{FF2B5EF4-FFF2-40B4-BE49-F238E27FC236}">
              <a16:creationId xmlns:a16="http://schemas.microsoft.com/office/drawing/2014/main" xmlns="" id="{00000000-0008-0000-2000-00004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8" name="143 CuadroTexto">
          <a:extLst>
            <a:ext uri="{FF2B5EF4-FFF2-40B4-BE49-F238E27FC236}">
              <a16:creationId xmlns:a16="http://schemas.microsoft.com/office/drawing/2014/main" xmlns="" id="{00000000-0008-0000-2000-00004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59" name="144 CuadroTexto">
          <a:extLst>
            <a:ext uri="{FF2B5EF4-FFF2-40B4-BE49-F238E27FC236}">
              <a16:creationId xmlns:a16="http://schemas.microsoft.com/office/drawing/2014/main" xmlns="" id="{00000000-0008-0000-2000-00004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0" name="145 CuadroTexto">
          <a:extLst>
            <a:ext uri="{FF2B5EF4-FFF2-40B4-BE49-F238E27FC236}">
              <a16:creationId xmlns:a16="http://schemas.microsoft.com/office/drawing/2014/main" xmlns="" id="{00000000-0008-0000-2000-00005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1" name="146 CuadroTexto">
          <a:extLst>
            <a:ext uri="{FF2B5EF4-FFF2-40B4-BE49-F238E27FC236}">
              <a16:creationId xmlns:a16="http://schemas.microsoft.com/office/drawing/2014/main" xmlns="" id="{00000000-0008-0000-2000-00005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2" name="147 CuadroTexto">
          <a:extLst>
            <a:ext uri="{FF2B5EF4-FFF2-40B4-BE49-F238E27FC236}">
              <a16:creationId xmlns:a16="http://schemas.microsoft.com/office/drawing/2014/main" xmlns="" id="{00000000-0008-0000-2000-00005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3" name="148 CuadroTexto">
          <a:extLst>
            <a:ext uri="{FF2B5EF4-FFF2-40B4-BE49-F238E27FC236}">
              <a16:creationId xmlns:a16="http://schemas.microsoft.com/office/drawing/2014/main" xmlns="" id="{00000000-0008-0000-2000-00005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4" name="149 CuadroTexto">
          <a:extLst>
            <a:ext uri="{FF2B5EF4-FFF2-40B4-BE49-F238E27FC236}">
              <a16:creationId xmlns:a16="http://schemas.microsoft.com/office/drawing/2014/main" xmlns="" id="{00000000-0008-0000-2000-00005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5" name="150 CuadroTexto">
          <a:extLst>
            <a:ext uri="{FF2B5EF4-FFF2-40B4-BE49-F238E27FC236}">
              <a16:creationId xmlns:a16="http://schemas.microsoft.com/office/drawing/2014/main" xmlns="" id="{00000000-0008-0000-2000-00005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6" name="151 CuadroTexto">
          <a:extLst>
            <a:ext uri="{FF2B5EF4-FFF2-40B4-BE49-F238E27FC236}">
              <a16:creationId xmlns:a16="http://schemas.microsoft.com/office/drawing/2014/main" xmlns="" id="{00000000-0008-0000-2000-00005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7" name="152 CuadroTexto">
          <a:extLst>
            <a:ext uri="{FF2B5EF4-FFF2-40B4-BE49-F238E27FC236}">
              <a16:creationId xmlns:a16="http://schemas.microsoft.com/office/drawing/2014/main" xmlns="" id="{00000000-0008-0000-2000-00005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8" name="153 CuadroTexto">
          <a:extLst>
            <a:ext uri="{FF2B5EF4-FFF2-40B4-BE49-F238E27FC236}">
              <a16:creationId xmlns:a16="http://schemas.microsoft.com/office/drawing/2014/main" xmlns="" id="{00000000-0008-0000-2000-00005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69" name="154 CuadroTexto">
          <a:extLst>
            <a:ext uri="{FF2B5EF4-FFF2-40B4-BE49-F238E27FC236}">
              <a16:creationId xmlns:a16="http://schemas.microsoft.com/office/drawing/2014/main" xmlns="" id="{00000000-0008-0000-2000-00005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0" name="155 CuadroTexto">
          <a:extLst>
            <a:ext uri="{FF2B5EF4-FFF2-40B4-BE49-F238E27FC236}">
              <a16:creationId xmlns:a16="http://schemas.microsoft.com/office/drawing/2014/main" xmlns="" id="{00000000-0008-0000-2000-00005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1" name="156 CuadroTexto">
          <a:extLst>
            <a:ext uri="{FF2B5EF4-FFF2-40B4-BE49-F238E27FC236}">
              <a16:creationId xmlns:a16="http://schemas.microsoft.com/office/drawing/2014/main" xmlns="" id="{00000000-0008-0000-2000-00005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2" name="157 CuadroTexto">
          <a:extLst>
            <a:ext uri="{FF2B5EF4-FFF2-40B4-BE49-F238E27FC236}">
              <a16:creationId xmlns:a16="http://schemas.microsoft.com/office/drawing/2014/main" xmlns="" id="{00000000-0008-0000-2000-00005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3" name="158 CuadroTexto">
          <a:extLst>
            <a:ext uri="{FF2B5EF4-FFF2-40B4-BE49-F238E27FC236}">
              <a16:creationId xmlns:a16="http://schemas.microsoft.com/office/drawing/2014/main" xmlns="" id="{00000000-0008-0000-2000-00005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4" name="159 CuadroTexto">
          <a:extLst>
            <a:ext uri="{FF2B5EF4-FFF2-40B4-BE49-F238E27FC236}">
              <a16:creationId xmlns:a16="http://schemas.microsoft.com/office/drawing/2014/main" xmlns="" id="{00000000-0008-0000-2000-00005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5" name="160 CuadroTexto">
          <a:extLst>
            <a:ext uri="{FF2B5EF4-FFF2-40B4-BE49-F238E27FC236}">
              <a16:creationId xmlns:a16="http://schemas.microsoft.com/office/drawing/2014/main" xmlns="" id="{00000000-0008-0000-2000-00005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6" name="161 CuadroTexto">
          <a:extLst>
            <a:ext uri="{FF2B5EF4-FFF2-40B4-BE49-F238E27FC236}">
              <a16:creationId xmlns:a16="http://schemas.microsoft.com/office/drawing/2014/main" xmlns="" id="{00000000-0008-0000-2000-00006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7" name="162 CuadroTexto">
          <a:extLst>
            <a:ext uri="{FF2B5EF4-FFF2-40B4-BE49-F238E27FC236}">
              <a16:creationId xmlns:a16="http://schemas.microsoft.com/office/drawing/2014/main" xmlns="" id="{00000000-0008-0000-2000-00006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8" name="163 CuadroTexto">
          <a:extLst>
            <a:ext uri="{FF2B5EF4-FFF2-40B4-BE49-F238E27FC236}">
              <a16:creationId xmlns:a16="http://schemas.microsoft.com/office/drawing/2014/main" xmlns="" id="{00000000-0008-0000-2000-00006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79" name="164 CuadroTexto">
          <a:extLst>
            <a:ext uri="{FF2B5EF4-FFF2-40B4-BE49-F238E27FC236}">
              <a16:creationId xmlns:a16="http://schemas.microsoft.com/office/drawing/2014/main" xmlns="" id="{00000000-0008-0000-2000-00006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0" name="165 CuadroTexto">
          <a:extLst>
            <a:ext uri="{FF2B5EF4-FFF2-40B4-BE49-F238E27FC236}">
              <a16:creationId xmlns:a16="http://schemas.microsoft.com/office/drawing/2014/main" xmlns="" id="{00000000-0008-0000-2000-00006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1" name="166 CuadroTexto">
          <a:extLst>
            <a:ext uri="{FF2B5EF4-FFF2-40B4-BE49-F238E27FC236}">
              <a16:creationId xmlns:a16="http://schemas.microsoft.com/office/drawing/2014/main" xmlns="" id="{00000000-0008-0000-2000-00006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2" name="167 CuadroTexto">
          <a:extLst>
            <a:ext uri="{FF2B5EF4-FFF2-40B4-BE49-F238E27FC236}">
              <a16:creationId xmlns:a16="http://schemas.microsoft.com/office/drawing/2014/main" xmlns="" id="{00000000-0008-0000-2000-00006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3" name="168 CuadroTexto">
          <a:extLst>
            <a:ext uri="{FF2B5EF4-FFF2-40B4-BE49-F238E27FC236}">
              <a16:creationId xmlns:a16="http://schemas.microsoft.com/office/drawing/2014/main" xmlns="" id="{00000000-0008-0000-2000-00006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4" name="169 CuadroTexto">
          <a:extLst>
            <a:ext uri="{FF2B5EF4-FFF2-40B4-BE49-F238E27FC236}">
              <a16:creationId xmlns:a16="http://schemas.microsoft.com/office/drawing/2014/main" xmlns="" id="{00000000-0008-0000-2000-00006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5" name="170 CuadroTexto">
          <a:extLst>
            <a:ext uri="{FF2B5EF4-FFF2-40B4-BE49-F238E27FC236}">
              <a16:creationId xmlns:a16="http://schemas.microsoft.com/office/drawing/2014/main" xmlns="" id="{00000000-0008-0000-2000-00006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6" name="171 CuadroTexto">
          <a:extLst>
            <a:ext uri="{FF2B5EF4-FFF2-40B4-BE49-F238E27FC236}">
              <a16:creationId xmlns:a16="http://schemas.microsoft.com/office/drawing/2014/main" xmlns="" id="{00000000-0008-0000-2000-00006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7" name="172 CuadroTexto">
          <a:extLst>
            <a:ext uri="{FF2B5EF4-FFF2-40B4-BE49-F238E27FC236}">
              <a16:creationId xmlns:a16="http://schemas.microsoft.com/office/drawing/2014/main" xmlns="" id="{00000000-0008-0000-2000-00006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8" name="173 CuadroTexto">
          <a:extLst>
            <a:ext uri="{FF2B5EF4-FFF2-40B4-BE49-F238E27FC236}">
              <a16:creationId xmlns:a16="http://schemas.microsoft.com/office/drawing/2014/main" xmlns="" id="{00000000-0008-0000-2000-00006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89" name="174 CuadroTexto">
          <a:extLst>
            <a:ext uri="{FF2B5EF4-FFF2-40B4-BE49-F238E27FC236}">
              <a16:creationId xmlns:a16="http://schemas.microsoft.com/office/drawing/2014/main" xmlns="" id="{00000000-0008-0000-2000-00006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0" name="175 CuadroTexto">
          <a:extLst>
            <a:ext uri="{FF2B5EF4-FFF2-40B4-BE49-F238E27FC236}">
              <a16:creationId xmlns:a16="http://schemas.microsoft.com/office/drawing/2014/main" xmlns="" id="{00000000-0008-0000-2000-00006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1" name="176 CuadroTexto">
          <a:extLst>
            <a:ext uri="{FF2B5EF4-FFF2-40B4-BE49-F238E27FC236}">
              <a16:creationId xmlns:a16="http://schemas.microsoft.com/office/drawing/2014/main" xmlns="" id="{00000000-0008-0000-2000-00006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2" name="177 CuadroTexto">
          <a:extLst>
            <a:ext uri="{FF2B5EF4-FFF2-40B4-BE49-F238E27FC236}">
              <a16:creationId xmlns:a16="http://schemas.microsoft.com/office/drawing/2014/main" xmlns="" id="{00000000-0008-0000-2000-00007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3" name="178 CuadroTexto">
          <a:extLst>
            <a:ext uri="{FF2B5EF4-FFF2-40B4-BE49-F238E27FC236}">
              <a16:creationId xmlns:a16="http://schemas.microsoft.com/office/drawing/2014/main" xmlns="" id="{00000000-0008-0000-2000-00007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4" name="179 CuadroTexto">
          <a:extLst>
            <a:ext uri="{FF2B5EF4-FFF2-40B4-BE49-F238E27FC236}">
              <a16:creationId xmlns:a16="http://schemas.microsoft.com/office/drawing/2014/main" xmlns="" id="{00000000-0008-0000-2000-00007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5" name="180 CuadroTexto">
          <a:extLst>
            <a:ext uri="{FF2B5EF4-FFF2-40B4-BE49-F238E27FC236}">
              <a16:creationId xmlns:a16="http://schemas.microsoft.com/office/drawing/2014/main" xmlns="" id="{00000000-0008-0000-2000-00007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6" name="181 CuadroTexto">
          <a:extLst>
            <a:ext uri="{FF2B5EF4-FFF2-40B4-BE49-F238E27FC236}">
              <a16:creationId xmlns:a16="http://schemas.microsoft.com/office/drawing/2014/main" xmlns="" id="{00000000-0008-0000-2000-00007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7" name="182 CuadroTexto">
          <a:extLst>
            <a:ext uri="{FF2B5EF4-FFF2-40B4-BE49-F238E27FC236}">
              <a16:creationId xmlns:a16="http://schemas.microsoft.com/office/drawing/2014/main" xmlns="" id="{00000000-0008-0000-2000-00007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8" name="183 CuadroTexto">
          <a:extLst>
            <a:ext uri="{FF2B5EF4-FFF2-40B4-BE49-F238E27FC236}">
              <a16:creationId xmlns:a16="http://schemas.microsoft.com/office/drawing/2014/main" xmlns="" id="{00000000-0008-0000-2000-00007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399" name="184 CuadroTexto">
          <a:extLst>
            <a:ext uri="{FF2B5EF4-FFF2-40B4-BE49-F238E27FC236}">
              <a16:creationId xmlns:a16="http://schemas.microsoft.com/office/drawing/2014/main" xmlns="" id="{00000000-0008-0000-2000-00007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0" name="185 CuadroTexto">
          <a:extLst>
            <a:ext uri="{FF2B5EF4-FFF2-40B4-BE49-F238E27FC236}">
              <a16:creationId xmlns:a16="http://schemas.microsoft.com/office/drawing/2014/main" xmlns="" id="{00000000-0008-0000-2000-00007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1" name="186 CuadroTexto">
          <a:extLst>
            <a:ext uri="{FF2B5EF4-FFF2-40B4-BE49-F238E27FC236}">
              <a16:creationId xmlns:a16="http://schemas.microsoft.com/office/drawing/2014/main" xmlns="" id="{00000000-0008-0000-2000-00007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2" name="187 CuadroTexto">
          <a:extLst>
            <a:ext uri="{FF2B5EF4-FFF2-40B4-BE49-F238E27FC236}">
              <a16:creationId xmlns:a16="http://schemas.microsoft.com/office/drawing/2014/main" xmlns="" id="{00000000-0008-0000-2000-00007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3" name="188 CuadroTexto">
          <a:extLst>
            <a:ext uri="{FF2B5EF4-FFF2-40B4-BE49-F238E27FC236}">
              <a16:creationId xmlns:a16="http://schemas.microsoft.com/office/drawing/2014/main" xmlns="" id="{00000000-0008-0000-2000-00007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4" name="189 CuadroTexto">
          <a:extLst>
            <a:ext uri="{FF2B5EF4-FFF2-40B4-BE49-F238E27FC236}">
              <a16:creationId xmlns:a16="http://schemas.microsoft.com/office/drawing/2014/main" xmlns="" id="{00000000-0008-0000-2000-00007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5" name="190 CuadroTexto">
          <a:extLst>
            <a:ext uri="{FF2B5EF4-FFF2-40B4-BE49-F238E27FC236}">
              <a16:creationId xmlns:a16="http://schemas.microsoft.com/office/drawing/2014/main" xmlns="" id="{00000000-0008-0000-2000-00007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6" name="191 CuadroTexto">
          <a:extLst>
            <a:ext uri="{FF2B5EF4-FFF2-40B4-BE49-F238E27FC236}">
              <a16:creationId xmlns:a16="http://schemas.microsoft.com/office/drawing/2014/main" xmlns="" id="{00000000-0008-0000-2000-00007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7" name="192 CuadroTexto">
          <a:extLst>
            <a:ext uri="{FF2B5EF4-FFF2-40B4-BE49-F238E27FC236}">
              <a16:creationId xmlns:a16="http://schemas.microsoft.com/office/drawing/2014/main" xmlns="" id="{00000000-0008-0000-2000-00007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8" name="193 CuadroTexto">
          <a:extLst>
            <a:ext uri="{FF2B5EF4-FFF2-40B4-BE49-F238E27FC236}">
              <a16:creationId xmlns:a16="http://schemas.microsoft.com/office/drawing/2014/main" xmlns="" id="{00000000-0008-0000-2000-00008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09" name="194 CuadroTexto">
          <a:extLst>
            <a:ext uri="{FF2B5EF4-FFF2-40B4-BE49-F238E27FC236}">
              <a16:creationId xmlns:a16="http://schemas.microsoft.com/office/drawing/2014/main" xmlns="" id="{00000000-0008-0000-2000-00008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0" name="195 CuadroTexto">
          <a:extLst>
            <a:ext uri="{FF2B5EF4-FFF2-40B4-BE49-F238E27FC236}">
              <a16:creationId xmlns:a16="http://schemas.microsoft.com/office/drawing/2014/main" xmlns="" id="{00000000-0008-0000-2000-00008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1" name="196 CuadroTexto">
          <a:extLst>
            <a:ext uri="{FF2B5EF4-FFF2-40B4-BE49-F238E27FC236}">
              <a16:creationId xmlns:a16="http://schemas.microsoft.com/office/drawing/2014/main" xmlns="" id="{00000000-0008-0000-2000-00008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2" name="197 CuadroTexto">
          <a:extLst>
            <a:ext uri="{FF2B5EF4-FFF2-40B4-BE49-F238E27FC236}">
              <a16:creationId xmlns:a16="http://schemas.microsoft.com/office/drawing/2014/main" xmlns="" id="{00000000-0008-0000-2000-00008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3" name="198 CuadroTexto">
          <a:extLst>
            <a:ext uri="{FF2B5EF4-FFF2-40B4-BE49-F238E27FC236}">
              <a16:creationId xmlns:a16="http://schemas.microsoft.com/office/drawing/2014/main" xmlns="" id="{00000000-0008-0000-2000-00008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4" name="199 CuadroTexto">
          <a:extLst>
            <a:ext uri="{FF2B5EF4-FFF2-40B4-BE49-F238E27FC236}">
              <a16:creationId xmlns:a16="http://schemas.microsoft.com/office/drawing/2014/main" xmlns="" id="{00000000-0008-0000-2000-00008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5" name="200 CuadroTexto">
          <a:extLst>
            <a:ext uri="{FF2B5EF4-FFF2-40B4-BE49-F238E27FC236}">
              <a16:creationId xmlns:a16="http://schemas.microsoft.com/office/drawing/2014/main" xmlns="" id="{00000000-0008-0000-2000-00008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6" name="201 CuadroTexto">
          <a:extLst>
            <a:ext uri="{FF2B5EF4-FFF2-40B4-BE49-F238E27FC236}">
              <a16:creationId xmlns:a16="http://schemas.microsoft.com/office/drawing/2014/main" xmlns="" id="{00000000-0008-0000-2000-00008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7" name="202 CuadroTexto">
          <a:extLst>
            <a:ext uri="{FF2B5EF4-FFF2-40B4-BE49-F238E27FC236}">
              <a16:creationId xmlns:a16="http://schemas.microsoft.com/office/drawing/2014/main" xmlns="" id="{00000000-0008-0000-2000-00008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8" name="203 CuadroTexto">
          <a:extLst>
            <a:ext uri="{FF2B5EF4-FFF2-40B4-BE49-F238E27FC236}">
              <a16:creationId xmlns:a16="http://schemas.microsoft.com/office/drawing/2014/main" xmlns="" id="{00000000-0008-0000-2000-00008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19" name="204 CuadroTexto">
          <a:extLst>
            <a:ext uri="{FF2B5EF4-FFF2-40B4-BE49-F238E27FC236}">
              <a16:creationId xmlns:a16="http://schemas.microsoft.com/office/drawing/2014/main" xmlns="" id="{00000000-0008-0000-2000-00008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0" name="205 CuadroTexto">
          <a:extLst>
            <a:ext uri="{FF2B5EF4-FFF2-40B4-BE49-F238E27FC236}">
              <a16:creationId xmlns:a16="http://schemas.microsoft.com/office/drawing/2014/main" xmlns="" id="{00000000-0008-0000-2000-00008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1" name="206 CuadroTexto">
          <a:extLst>
            <a:ext uri="{FF2B5EF4-FFF2-40B4-BE49-F238E27FC236}">
              <a16:creationId xmlns:a16="http://schemas.microsoft.com/office/drawing/2014/main" xmlns="" id="{00000000-0008-0000-2000-00008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2" name="207 CuadroTexto">
          <a:extLst>
            <a:ext uri="{FF2B5EF4-FFF2-40B4-BE49-F238E27FC236}">
              <a16:creationId xmlns:a16="http://schemas.microsoft.com/office/drawing/2014/main" xmlns="" id="{00000000-0008-0000-2000-00008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3" name="208 CuadroTexto">
          <a:extLst>
            <a:ext uri="{FF2B5EF4-FFF2-40B4-BE49-F238E27FC236}">
              <a16:creationId xmlns:a16="http://schemas.microsoft.com/office/drawing/2014/main" xmlns="" id="{00000000-0008-0000-2000-00008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4" name="209 CuadroTexto">
          <a:extLst>
            <a:ext uri="{FF2B5EF4-FFF2-40B4-BE49-F238E27FC236}">
              <a16:creationId xmlns:a16="http://schemas.microsoft.com/office/drawing/2014/main" xmlns="" id="{00000000-0008-0000-2000-00009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5" name="210 CuadroTexto">
          <a:extLst>
            <a:ext uri="{FF2B5EF4-FFF2-40B4-BE49-F238E27FC236}">
              <a16:creationId xmlns:a16="http://schemas.microsoft.com/office/drawing/2014/main" xmlns="" id="{00000000-0008-0000-2000-00009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6" name="211 CuadroTexto">
          <a:extLst>
            <a:ext uri="{FF2B5EF4-FFF2-40B4-BE49-F238E27FC236}">
              <a16:creationId xmlns:a16="http://schemas.microsoft.com/office/drawing/2014/main" xmlns="" id="{00000000-0008-0000-2000-00009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7" name="212 CuadroTexto">
          <a:extLst>
            <a:ext uri="{FF2B5EF4-FFF2-40B4-BE49-F238E27FC236}">
              <a16:creationId xmlns:a16="http://schemas.microsoft.com/office/drawing/2014/main" xmlns="" id="{00000000-0008-0000-2000-00009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8" name="213 CuadroTexto">
          <a:extLst>
            <a:ext uri="{FF2B5EF4-FFF2-40B4-BE49-F238E27FC236}">
              <a16:creationId xmlns:a16="http://schemas.microsoft.com/office/drawing/2014/main" xmlns="" id="{00000000-0008-0000-2000-00009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29" name="214 CuadroTexto">
          <a:extLst>
            <a:ext uri="{FF2B5EF4-FFF2-40B4-BE49-F238E27FC236}">
              <a16:creationId xmlns:a16="http://schemas.microsoft.com/office/drawing/2014/main" xmlns="" id="{00000000-0008-0000-2000-00009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0" name="215 CuadroTexto">
          <a:extLst>
            <a:ext uri="{FF2B5EF4-FFF2-40B4-BE49-F238E27FC236}">
              <a16:creationId xmlns:a16="http://schemas.microsoft.com/office/drawing/2014/main" xmlns="" id="{00000000-0008-0000-2000-00009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1" name="216 CuadroTexto">
          <a:extLst>
            <a:ext uri="{FF2B5EF4-FFF2-40B4-BE49-F238E27FC236}">
              <a16:creationId xmlns:a16="http://schemas.microsoft.com/office/drawing/2014/main" xmlns="" id="{00000000-0008-0000-2000-00009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2" name="217 CuadroTexto">
          <a:extLst>
            <a:ext uri="{FF2B5EF4-FFF2-40B4-BE49-F238E27FC236}">
              <a16:creationId xmlns:a16="http://schemas.microsoft.com/office/drawing/2014/main" xmlns="" id="{00000000-0008-0000-2000-00009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3" name="218 CuadroTexto">
          <a:extLst>
            <a:ext uri="{FF2B5EF4-FFF2-40B4-BE49-F238E27FC236}">
              <a16:creationId xmlns:a16="http://schemas.microsoft.com/office/drawing/2014/main" xmlns="" id="{00000000-0008-0000-2000-00009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4" name="219 CuadroTexto">
          <a:extLst>
            <a:ext uri="{FF2B5EF4-FFF2-40B4-BE49-F238E27FC236}">
              <a16:creationId xmlns:a16="http://schemas.microsoft.com/office/drawing/2014/main" xmlns="" id="{00000000-0008-0000-2000-00009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5" name="220 CuadroTexto">
          <a:extLst>
            <a:ext uri="{FF2B5EF4-FFF2-40B4-BE49-F238E27FC236}">
              <a16:creationId xmlns:a16="http://schemas.microsoft.com/office/drawing/2014/main" xmlns="" id="{00000000-0008-0000-2000-00009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6" name="221 CuadroTexto">
          <a:extLst>
            <a:ext uri="{FF2B5EF4-FFF2-40B4-BE49-F238E27FC236}">
              <a16:creationId xmlns:a16="http://schemas.microsoft.com/office/drawing/2014/main" xmlns="" id="{00000000-0008-0000-2000-00009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7" name="222 CuadroTexto">
          <a:extLst>
            <a:ext uri="{FF2B5EF4-FFF2-40B4-BE49-F238E27FC236}">
              <a16:creationId xmlns:a16="http://schemas.microsoft.com/office/drawing/2014/main" xmlns="" id="{00000000-0008-0000-2000-00009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8" name="223 CuadroTexto">
          <a:extLst>
            <a:ext uri="{FF2B5EF4-FFF2-40B4-BE49-F238E27FC236}">
              <a16:creationId xmlns:a16="http://schemas.microsoft.com/office/drawing/2014/main" xmlns="" id="{00000000-0008-0000-2000-00009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39" name="224 CuadroTexto">
          <a:extLst>
            <a:ext uri="{FF2B5EF4-FFF2-40B4-BE49-F238E27FC236}">
              <a16:creationId xmlns:a16="http://schemas.microsoft.com/office/drawing/2014/main" xmlns="" id="{00000000-0008-0000-2000-00009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0" name="225 CuadroTexto">
          <a:extLst>
            <a:ext uri="{FF2B5EF4-FFF2-40B4-BE49-F238E27FC236}">
              <a16:creationId xmlns:a16="http://schemas.microsoft.com/office/drawing/2014/main" xmlns="" id="{00000000-0008-0000-2000-0000A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1" name="226 CuadroTexto">
          <a:extLst>
            <a:ext uri="{FF2B5EF4-FFF2-40B4-BE49-F238E27FC236}">
              <a16:creationId xmlns:a16="http://schemas.microsoft.com/office/drawing/2014/main" xmlns="" id="{00000000-0008-0000-2000-0000A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2" name="227 CuadroTexto">
          <a:extLst>
            <a:ext uri="{FF2B5EF4-FFF2-40B4-BE49-F238E27FC236}">
              <a16:creationId xmlns:a16="http://schemas.microsoft.com/office/drawing/2014/main" xmlns="" id="{00000000-0008-0000-2000-0000A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3" name="228 CuadroTexto">
          <a:extLst>
            <a:ext uri="{FF2B5EF4-FFF2-40B4-BE49-F238E27FC236}">
              <a16:creationId xmlns:a16="http://schemas.microsoft.com/office/drawing/2014/main" xmlns="" id="{00000000-0008-0000-2000-0000A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4" name="229 CuadroTexto">
          <a:extLst>
            <a:ext uri="{FF2B5EF4-FFF2-40B4-BE49-F238E27FC236}">
              <a16:creationId xmlns:a16="http://schemas.microsoft.com/office/drawing/2014/main" xmlns="" id="{00000000-0008-0000-2000-0000A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5" name="230 CuadroTexto">
          <a:extLst>
            <a:ext uri="{FF2B5EF4-FFF2-40B4-BE49-F238E27FC236}">
              <a16:creationId xmlns:a16="http://schemas.microsoft.com/office/drawing/2014/main" xmlns="" id="{00000000-0008-0000-2000-0000A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6" name="231 CuadroTexto">
          <a:extLst>
            <a:ext uri="{FF2B5EF4-FFF2-40B4-BE49-F238E27FC236}">
              <a16:creationId xmlns:a16="http://schemas.microsoft.com/office/drawing/2014/main" xmlns="" id="{00000000-0008-0000-2000-0000A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7" name="232 CuadroTexto">
          <a:extLst>
            <a:ext uri="{FF2B5EF4-FFF2-40B4-BE49-F238E27FC236}">
              <a16:creationId xmlns:a16="http://schemas.microsoft.com/office/drawing/2014/main" xmlns="" id="{00000000-0008-0000-2000-0000A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8" name="233 CuadroTexto">
          <a:extLst>
            <a:ext uri="{FF2B5EF4-FFF2-40B4-BE49-F238E27FC236}">
              <a16:creationId xmlns:a16="http://schemas.microsoft.com/office/drawing/2014/main" xmlns="" id="{00000000-0008-0000-2000-0000A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49" name="234 CuadroTexto">
          <a:extLst>
            <a:ext uri="{FF2B5EF4-FFF2-40B4-BE49-F238E27FC236}">
              <a16:creationId xmlns:a16="http://schemas.microsoft.com/office/drawing/2014/main" xmlns="" id="{00000000-0008-0000-2000-0000A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0" name="235 CuadroTexto">
          <a:extLst>
            <a:ext uri="{FF2B5EF4-FFF2-40B4-BE49-F238E27FC236}">
              <a16:creationId xmlns:a16="http://schemas.microsoft.com/office/drawing/2014/main" xmlns="" id="{00000000-0008-0000-2000-0000A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1" name="236 CuadroTexto">
          <a:extLst>
            <a:ext uri="{FF2B5EF4-FFF2-40B4-BE49-F238E27FC236}">
              <a16:creationId xmlns:a16="http://schemas.microsoft.com/office/drawing/2014/main" xmlns="" id="{00000000-0008-0000-2000-0000A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2" name="237 CuadroTexto">
          <a:extLst>
            <a:ext uri="{FF2B5EF4-FFF2-40B4-BE49-F238E27FC236}">
              <a16:creationId xmlns:a16="http://schemas.microsoft.com/office/drawing/2014/main" xmlns="" id="{00000000-0008-0000-2000-0000A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3" name="238 CuadroTexto">
          <a:extLst>
            <a:ext uri="{FF2B5EF4-FFF2-40B4-BE49-F238E27FC236}">
              <a16:creationId xmlns:a16="http://schemas.microsoft.com/office/drawing/2014/main" xmlns="" id="{00000000-0008-0000-2000-0000A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4" name="239 CuadroTexto">
          <a:extLst>
            <a:ext uri="{FF2B5EF4-FFF2-40B4-BE49-F238E27FC236}">
              <a16:creationId xmlns:a16="http://schemas.microsoft.com/office/drawing/2014/main" xmlns="" id="{00000000-0008-0000-2000-0000A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5" name="240 CuadroTexto">
          <a:extLst>
            <a:ext uri="{FF2B5EF4-FFF2-40B4-BE49-F238E27FC236}">
              <a16:creationId xmlns:a16="http://schemas.microsoft.com/office/drawing/2014/main" xmlns="" id="{00000000-0008-0000-2000-0000A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6" name="241 CuadroTexto">
          <a:extLst>
            <a:ext uri="{FF2B5EF4-FFF2-40B4-BE49-F238E27FC236}">
              <a16:creationId xmlns:a16="http://schemas.microsoft.com/office/drawing/2014/main" xmlns="" id="{00000000-0008-0000-2000-0000B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7" name="242 CuadroTexto">
          <a:extLst>
            <a:ext uri="{FF2B5EF4-FFF2-40B4-BE49-F238E27FC236}">
              <a16:creationId xmlns:a16="http://schemas.microsoft.com/office/drawing/2014/main" xmlns="" id="{00000000-0008-0000-2000-0000B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8" name="243 CuadroTexto">
          <a:extLst>
            <a:ext uri="{FF2B5EF4-FFF2-40B4-BE49-F238E27FC236}">
              <a16:creationId xmlns:a16="http://schemas.microsoft.com/office/drawing/2014/main" xmlns="" id="{00000000-0008-0000-2000-0000B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59" name="244 CuadroTexto">
          <a:extLst>
            <a:ext uri="{FF2B5EF4-FFF2-40B4-BE49-F238E27FC236}">
              <a16:creationId xmlns:a16="http://schemas.microsoft.com/office/drawing/2014/main" xmlns="" id="{00000000-0008-0000-2000-0000B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0" name="245 CuadroTexto">
          <a:extLst>
            <a:ext uri="{FF2B5EF4-FFF2-40B4-BE49-F238E27FC236}">
              <a16:creationId xmlns:a16="http://schemas.microsoft.com/office/drawing/2014/main" xmlns="" id="{00000000-0008-0000-2000-0000B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1" name="246 CuadroTexto">
          <a:extLst>
            <a:ext uri="{FF2B5EF4-FFF2-40B4-BE49-F238E27FC236}">
              <a16:creationId xmlns:a16="http://schemas.microsoft.com/office/drawing/2014/main" xmlns="" id="{00000000-0008-0000-2000-0000B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2" name="247 CuadroTexto">
          <a:extLst>
            <a:ext uri="{FF2B5EF4-FFF2-40B4-BE49-F238E27FC236}">
              <a16:creationId xmlns:a16="http://schemas.microsoft.com/office/drawing/2014/main" xmlns="" id="{00000000-0008-0000-2000-0000B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3" name="248 CuadroTexto">
          <a:extLst>
            <a:ext uri="{FF2B5EF4-FFF2-40B4-BE49-F238E27FC236}">
              <a16:creationId xmlns:a16="http://schemas.microsoft.com/office/drawing/2014/main" xmlns="" id="{00000000-0008-0000-2000-0000B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4" name="249 CuadroTexto">
          <a:extLst>
            <a:ext uri="{FF2B5EF4-FFF2-40B4-BE49-F238E27FC236}">
              <a16:creationId xmlns:a16="http://schemas.microsoft.com/office/drawing/2014/main" xmlns="" id="{00000000-0008-0000-2000-0000B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5" name="250 CuadroTexto">
          <a:extLst>
            <a:ext uri="{FF2B5EF4-FFF2-40B4-BE49-F238E27FC236}">
              <a16:creationId xmlns:a16="http://schemas.microsoft.com/office/drawing/2014/main" xmlns="" id="{00000000-0008-0000-2000-0000B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6" name="251 CuadroTexto">
          <a:extLst>
            <a:ext uri="{FF2B5EF4-FFF2-40B4-BE49-F238E27FC236}">
              <a16:creationId xmlns:a16="http://schemas.microsoft.com/office/drawing/2014/main" xmlns="" id="{00000000-0008-0000-2000-0000B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7" name="252 CuadroTexto">
          <a:extLst>
            <a:ext uri="{FF2B5EF4-FFF2-40B4-BE49-F238E27FC236}">
              <a16:creationId xmlns:a16="http://schemas.microsoft.com/office/drawing/2014/main" xmlns="" id="{00000000-0008-0000-2000-0000B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8" name="253 CuadroTexto">
          <a:extLst>
            <a:ext uri="{FF2B5EF4-FFF2-40B4-BE49-F238E27FC236}">
              <a16:creationId xmlns:a16="http://schemas.microsoft.com/office/drawing/2014/main" xmlns="" id="{00000000-0008-0000-2000-0000B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69" name="254 CuadroTexto">
          <a:extLst>
            <a:ext uri="{FF2B5EF4-FFF2-40B4-BE49-F238E27FC236}">
              <a16:creationId xmlns:a16="http://schemas.microsoft.com/office/drawing/2014/main" xmlns="" id="{00000000-0008-0000-2000-0000B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0" name="255 CuadroTexto">
          <a:extLst>
            <a:ext uri="{FF2B5EF4-FFF2-40B4-BE49-F238E27FC236}">
              <a16:creationId xmlns:a16="http://schemas.microsoft.com/office/drawing/2014/main" xmlns="" id="{00000000-0008-0000-2000-0000B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1" name="256 CuadroTexto">
          <a:extLst>
            <a:ext uri="{FF2B5EF4-FFF2-40B4-BE49-F238E27FC236}">
              <a16:creationId xmlns:a16="http://schemas.microsoft.com/office/drawing/2014/main" xmlns="" id="{00000000-0008-0000-2000-0000B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2" name="257 CuadroTexto">
          <a:extLst>
            <a:ext uri="{FF2B5EF4-FFF2-40B4-BE49-F238E27FC236}">
              <a16:creationId xmlns:a16="http://schemas.microsoft.com/office/drawing/2014/main" xmlns="" id="{00000000-0008-0000-2000-0000C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3" name="258 CuadroTexto">
          <a:extLst>
            <a:ext uri="{FF2B5EF4-FFF2-40B4-BE49-F238E27FC236}">
              <a16:creationId xmlns:a16="http://schemas.microsoft.com/office/drawing/2014/main" xmlns="" id="{00000000-0008-0000-2000-0000C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4" name="259 CuadroTexto">
          <a:extLst>
            <a:ext uri="{FF2B5EF4-FFF2-40B4-BE49-F238E27FC236}">
              <a16:creationId xmlns:a16="http://schemas.microsoft.com/office/drawing/2014/main" xmlns="" id="{00000000-0008-0000-2000-0000C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5" name="260 CuadroTexto">
          <a:extLst>
            <a:ext uri="{FF2B5EF4-FFF2-40B4-BE49-F238E27FC236}">
              <a16:creationId xmlns:a16="http://schemas.microsoft.com/office/drawing/2014/main" xmlns="" id="{00000000-0008-0000-2000-0000C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6" name="261 CuadroTexto">
          <a:extLst>
            <a:ext uri="{FF2B5EF4-FFF2-40B4-BE49-F238E27FC236}">
              <a16:creationId xmlns:a16="http://schemas.microsoft.com/office/drawing/2014/main" xmlns="" id="{00000000-0008-0000-2000-0000C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7" name="262 CuadroTexto">
          <a:extLst>
            <a:ext uri="{FF2B5EF4-FFF2-40B4-BE49-F238E27FC236}">
              <a16:creationId xmlns:a16="http://schemas.microsoft.com/office/drawing/2014/main" xmlns="" id="{00000000-0008-0000-2000-0000C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8" name="263 CuadroTexto">
          <a:extLst>
            <a:ext uri="{FF2B5EF4-FFF2-40B4-BE49-F238E27FC236}">
              <a16:creationId xmlns:a16="http://schemas.microsoft.com/office/drawing/2014/main" xmlns="" id="{00000000-0008-0000-2000-0000C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79" name="264 CuadroTexto">
          <a:extLst>
            <a:ext uri="{FF2B5EF4-FFF2-40B4-BE49-F238E27FC236}">
              <a16:creationId xmlns:a16="http://schemas.microsoft.com/office/drawing/2014/main" xmlns="" id="{00000000-0008-0000-2000-0000C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0" name="265 CuadroTexto">
          <a:extLst>
            <a:ext uri="{FF2B5EF4-FFF2-40B4-BE49-F238E27FC236}">
              <a16:creationId xmlns:a16="http://schemas.microsoft.com/office/drawing/2014/main" xmlns="" id="{00000000-0008-0000-2000-0000C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1" name="266 CuadroTexto">
          <a:extLst>
            <a:ext uri="{FF2B5EF4-FFF2-40B4-BE49-F238E27FC236}">
              <a16:creationId xmlns:a16="http://schemas.microsoft.com/office/drawing/2014/main" xmlns="" id="{00000000-0008-0000-2000-0000C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482" name="267 CuadroTexto">
          <a:extLst>
            <a:ext uri="{FF2B5EF4-FFF2-40B4-BE49-F238E27FC236}">
              <a16:creationId xmlns:a16="http://schemas.microsoft.com/office/drawing/2014/main" xmlns="" id="{00000000-0008-0000-2000-0000C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483" name="268 CuadroTexto">
          <a:extLst>
            <a:ext uri="{FF2B5EF4-FFF2-40B4-BE49-F238E27FC236}">
              <a16:creationId xmlns:a16="http://schemas.microsoft.com/office/drawing/2014/main" xmlns="" id="{00000000-0008-0000-2000-0000C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4" name="269 CuadroTexto">
          <a:extLst>
            <a:ext uri="{FF2B5EF4-FFF2-40B4-BE49-F238E27FC236}">
              <a16:creationId xmlns:a16="http://schemas.microsoft.com/office/drawing/2014/main" xmlns="" id="{00000000-0008-0000-2000-0000CC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5" name="270 CuadroTexto">
          <a:extLst>
            <a:ext uri="{FF2B5EF4-FFF2-40B4-BE49-F238E27FC236}">
              <a16:creationId xmlns:a16="http://schemas.microsoft.com/office/drawing/2014/main" xmlns="" id="{00000000-0008-0000-2000-0000CD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6" name="271 CuadroTexto">
          <a:extLst>
            <a:ext uri="{FF2B5EF4-FFF2-40B4-BE49-F238E27FC236}">
              <a16:creationId xmlns:a16="http://schemas.microsoft.com/office/drawing/2014/main" xmlns="" id="{00000000-0008-0000-2000-0000CE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7" name="272 CuadroTexto">
          <a:extLst>
            <a:ext uri="{FF2B5EF4-FFF2-40B4-BE49-F238E27FC236}">
              <a16:creationId xmlns:a16="http://schemas.microsoft.com/office/drawing/2014/main" xmlns="" id="{00000000-0008-0000-2000-0000CF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8" name="273 CuadroTexto">
          <a:extLst>
            <a:ext uri="{FF2B5EF4-FFF2-40B4-BE49-F238E27FC236}">
              <a16:creationId xmlns:a16="http://schemas.microsoft.com/office/drawing/2014/main" xmlns="" id="{00000000-0008-0000-2000-0000D0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89" name="274 CuadroTexto">
          <a:extLst>
            <a:ext uri="{FF2B5EF4-FFF2-40B4-BE49-F238E27FC236}">
              <a16:creationId xmlns:a16="http://schemas.microsoft.com/office/drawing/2014/main" xmlns="" id="{00000000-0008-0000-2000-0000D1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0" name="275 CuadroTexto">
          <a:extLst>
            <a:ext uri="{FF2B5EF4-FFF2-40B4-BE49-F238E27FC236}">
              <a16:creationId xmlns:a16="http://schemas.microsoft.com/office/drawing/2014/main" xmlns="" id="{00000000-0008-0000-2000-0000D2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1" name="276 CuadroTexto">
          <a:extLst>
            <a:ext uri="{FF2B5EF4-FFF2-40B4-BE49-F238E27FC236}">
              <a16:creationId xmlns:a16="http://schemas.microsoft.com/office/drawing/2014/main" xmlns="" id="{00000000-0008-0000-2000-0000D3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2" name="277 CuadroTexto">
          <a:extLst>
            <a:ext uri="{FF2B5EF4-FFF2-40B4-BE49-F238E27FC236}">
              <a16:creationId xmlns:a16="http://schemas.microsoft.com/office/drawing/2014/main" xmlns="" id="{00000000-0008-0000-2000-0000D4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3" name="278 CuadroTexto">
          <a:extLst>
            <a:ext uri="{FF2B5EF4-FFF2-40B4-BE49-F238E27FC236}">
              <a16:creationId xmlns:a16="http://schemas.microsoft.com/office/drawing/2014/main" xmlns="" id="{00000000-0008-0000-2000-0000D5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4" name="279 CuadroTexto">
          <a:extLst>
            <a:ext uri="{FF2B5EF4-FFF2-40B4-BE49-F238E27FC236}">
              <a16:creationId xmlns:a16="http://schemas.microsoft.com/office/drawing/2014/main" xmlns="" id="{00000000-0008-0000-2000-0000D6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5" name="280 CuadroTexto">
          <a:extLst>
            <a:ext uri="{FF2B5EF4-FFF2-40B4-BE49-F238E27FC236}">
              <a16:creationId xmlns:a16="http://schemas.microsoft.com/office/drawing/2014/main" xmlns="" id="{00000000-0008-0000-2000-0000D7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6" name="281 CuadroTexto">
          <a:extLst>
            <a:ext uri="{FF2B5EF4-FFF2-40B4-BE49-F238E27FC236}">
              <a16:creationId xmlns:a16="http://schemas.microsoft.com/office/drawing/2014/main" xmlns="" id="{00000000-0008-0000-2000-0000D8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7" name="282 CuadroTexto">
          <a:extLst>
            <a:ext uri="{FF2B5EF4-FFF2-40B4-BE49-F238E27FC236}">
              <a16:creationId xmlns:a16="http://schemas.microsoft.com/office/drawing/2014/main" xmlns="" id="{00000000-0008-0000-2000-0000D9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8" name="283 CuadroTexto">
          <a:extLst>
            <a:ext uri="{FF2B5EF4-FFF2-40B4-BE49-F238E27FC236}">
              <a16:creationId xmlns:a16="http://schemas.microsoft.com/office/drawing/2014/main" xmlns="" id="{00000000-0008-0000-2000-0000DA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499" name="284 CuadroTexto">
          <a:extLst>
            <a:ext uri="{FF2B5EF4-FFF2-40B4-BE49-F238E27FC236}">
              <a16:creationId xmlns:a16="http://schemas.microsoft.com/office/drawing/2014/main" xmlns="" id="{00000000-0008-0000-2000-0000DB05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00" name="285 CuadroTexto">
          <a:extLst>
            <a:ext uri="{FF2B5EF4-FFF2-40B4-BE49-F238E27FC236}">
              <a16:creationId xmlns:a16="http://schemas.microsoft.com/office/drawing/2014/main" xmlns="" id="{00000000-0008-0000-2000-0000D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1" name="286 CuadroTexto">
          <a:extLst>
            <a:ext uri="{FF2B5EF4-FFF2-40B4-BE49-F238E27FC236}">
              <a16:creationId xmlns:a16="http://schemas.microsoft.com/office/drawing/2014/main" xmlns="" id="{00000000-0008-0000-2000-0000D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2" name="287 CuadroTexto">
          <a:extLst>
            <a:ext uri="{FF2B5EF4-FFF2-40B4-BE49-F238E27FC236}">
              <a16:creationId xmlns:a16="http://schemas.microsoft.com/office/drawing/2014/main" xmlns="" id="{00000000-0008-0000-2000-0000D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3" name="288 CuadroTexto">
          <a:extLst>
            <a:ext uri="{FF2B5EF4-FFF2-40B4-BE49-F238E27FC236}">
              <a16:creationId xmlns:a16="http://schemas.microsoft.com/office/drawing/2014/main" xmlns="" id="{00000000-0008-0000-2000-0000D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4" name="289 CuadroTexto">
          <a:extLst>
            <a:ext uri="{FF2B5EF4-FFF2-40B4-BE49-F238E27FC236}">
              <a16:creationId xmlns:a16="http://schemas.microsoft.com/office/drawing/2014/main" xmlns="" id="{00000000-0008-0000-2000-0000E0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5" name="290 CuadroTexto">
          <a:extLst>
            <a:ext uri="{FF2B5EF4-FFF2-40B4-BE49-F238E27FC236}">
              <a16:creationId xmlns:a16="http://schemas.microsoft.com/office/drawing/2014/main" xmlns="" id="{00000000-0008-0000-2000-0000E1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6" name="291 CuadroTexto">
          <a:extLst>
            <a:ext uri="{FF2B5EF4-FFF2-40B4-BE49-F238E27FC236}">
              <a16:creationId xmlns:a16="http://schemas.microsoft.com/office/drawing/2014/main" xmlns="" id="{00000000-0008-0000-2000-0000E2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7" name="292 CuadroTexto">
          <a:extLst>
            <a:ext uri="{FF2B5EF4-FFF2-40B4-BE49-F238E27FC236}">
              <a16:creationId xmlns:a16="http://schemas.microsoft.com/office/drawing/2014/main" xmlns="" id="{00000000-0008-0000-2000-0000E3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8" name="293 CuadroTexto">
          <a:extLst>
            <a:ext uri="{FF2B5EF4-FFF2-40B4-BE49-F238E27FC236}">
              <a16:creationId xmlns:a16="http://schemas.microsoft.com/office/drawing/2014/main" xmlns="" id="{00000000-0008-0000-2000-0000E4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09" name="294 CuadroTexto">
          <a:extLst>
            <a:ext uri="{FF2B5EF4-FFF2-40B4-BE49-F238E27FC236}">
              <a16:creationId xmlns:a16="http://schemas.microsoft.com/office/drawing/2014/main" xmlns="" id="{00000000-0008-0000-2000-0000E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0" name="295 CuadroTexto">
          <a:extLst>
            <a:ext uri="{FF2B5EF4-FFF2-40B4-BE49-F238E27FC236}">
              <a16:creationId xmlns:a16="http://schemas.microsoft.com/office/drawing/2014/main" xmlns="" id="{00000000-0008-0000-2000-0000E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1" name="296 CuadroTexto">
          <a:extLst>
            <a:ext uri="{FF2B5EF4-FFF2-40B4-BE49-F238E27FC236}">
              <a16:creationId xmlns:a16="http://schemas.microsoft.com/office/drawing/2014/main" xmlns="" id="{00000000-0008-0000-2000-0000E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12" name="17 CuadroTexto">
          <a:extLst>
            <a:ext uri="{FF2B5EF4-FFF2-40B4-BE49-F238E27FC236}">
              <a16:creationId xmlns:a16="http://schemas.microsoft.com/office/drawing/2014/main" xmlns="" id="{00000000-0008-0000-2000-0000E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513" name="90 CuadroTexto">
          <a:extLst>
            <a:ext uri="{FF2B5EF4-FFF2-40B4-BE49-F238E27FC236}">
              <a16:creationId xmlns:a16="http://schemas.microsoft.com/office/drawing/2014/main" xmlns="" id="{00000000-0008-0000-2000-0000E9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4" name="91 CuadroTexto">
          <a:extLst>
            <a:ext uri="{FF2B5EF4-FFF2-40B4-BE49-F238E27FC236}">
              <a16:creationId xmlns:a16="http://schemas.microsoft.com/office/drawing/2014/main" xmlns="" id="{00000000-0008-0000-2000-0000EA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5" name="92 CuadroTexto">
          <a:extLst>
            <a:ext uri="{FF2B5EF4-FFF2-40B4-BE49-F238E27FC236}">
              <a16:creationId xmlns:a16="http://schemas.microsoft.com/office/drawing/2014/main" xmlns="" id="{00000000-0008-0000-2000-0000EB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6" name="93 CuadroTexto">
          <a:extLst>
            <a:ext uri="{FF2B5EF4-FFF2-40B4-BE49-F238E27FC236}">
              <a16:creationId xmlns:a16="http://schemas.microsoft.com/office/drawing/2014/main" xmlns="" id="{00000000-0008-0000-2000-0000EC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7" name="94 CuadroTexto">
          <a:extLst>
            <a:ext uri="{FF2B5EF4-FFF2-40B4-BE49-F238E27FC236}">
              <a16:creationId xmlns:a16="http://schemas.microsoft.com/office/drawing/2014/main" xmlns="" id="{00000000-0008-0000-2000-0000ED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8" name="95 CuadroTexto">
          <a:extLst>
            <a:ext uri="{FF2B5EF4-FFF2-40B4-BE49-F238E27FC236}">
              <a16:creationId xmlns:a16="http://schemas.microsoft.com/office/drawing/2014/main" xmlns="" id="{00000000-0008-0000-2000-0000EE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19" name="96 CuadroTexto">
          <a:extLst>
            <a:ext uri="{FF2B5EF4-FFF2-40B4-BE49-F238E27FC236}">
              <a16:creationId xmlns:a16="http://schemas.microsoft.com/office/drawing/2014/main" xmlns="" id="{00000000-0008-0000-2000-0000EF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0" name="97 CuadroTexto">
          <a:extLst>
            <a:ext uri="{FF2B5EF4-FFF2-40B4-BE49-F238E27FC236}">
              <a16:creationId xmlns:a16="http://schemas.microsoft.com/office/drawing/2014/main" xmlns="" id="{00000000-0008-0000-2000-0000F0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1" name="98 CuadroTexto">
          <a:extLst>
            <a:ext uri="{FF2B5EF4-FFF2-40B4-BE49-F238E27FC236}">
              <a16:creationId xmlns:a16="http://schemas.microsoft.com/office/drawing/2014/main" xmlns="" id="{00000000-0008-0000-2000-0000F1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2" name="99 CuadroTexto">
          <a:extLst>
            <a:ext uri="{FF2B5EF4-FFF2-40B4-BE49-F238E27FC236}">
              <a16:creationId xmlns:a16="http://schemas.microsoft.com/office/drawing/2014/main" xmlns="" id="{00000000-0008-0000-2000-0000F2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3" name="100 CuadroTexto">
          <a:extLst>
            <a:ext uri="{FF2B5EF4-FFF2-40B4-BE49-F238E27FC236}">
              <a16:creationId xmlns:a16="http://schemas.microsoft.com/office/drawing/2014/main" xmlns="" id="{00000000-0008-0000-2000-0000F3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524" name="101 CuadroTexto">
          <a:extLst>
            <a:ext uri="{FF2B5EF4-FFF2-40B4-BE49-F238E27FC236}">
              <a16:creationId xmlns:a16="http://schemas.microsoft.com/office/drawing/2014/main" xmlns="" id="{00000000-0008-0000-2000-0000F40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525" name="118 CuadroTexto">
          <a:extLst>
            <a:ext uri="{FF2B5EF4-FFF2-40B4-BE49-F238E27FC236}">
              <a16:creationId xmlns:a16="http://schemas.microsoft.com/office/drawing/2014/main" xmlns="" id="{00000000-0008-0000-2000-0000F5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6" name="119 CuadroTexto">
          <a:extLst>
            <a:ext uri="{FF2B5EF4-FFF2-40B4-BE49-F238E27FC236}">
              <a16:creationId xmlns:a16="http://schemas.microsoft.com/office/drawing/2014/main" xmlns="" id="{00000000-0008-0000-2000-0000F6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7" name="120 CuadroTexto">
          <a:extLst>
            <a:ext uri="{FF2B5EF4-FFF2-40B4-BE49-F238E27FC236}">
              <a16:creationId xmlns:a16="http://schemas.microsoft.com/office/drawing/2014/main" xmlns="" id="{00000000-0008-0000-2000-0000F7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8" name="121 CuadroTexto">
          <a:extLst>
            <a:ext uri="{FF2B5EF4-FFF2-40B4-BE49-F238E27FC236}">
              <a16:creationId xmlns:a16="http://schemas.microsoft.com/office/drawing/2014/main" xmlns="" id="{00000000-0008-0000-2000-0000F8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29" name="122 CuadroTexto">
          <a:extLst>
            <a:ext uri="{FF2B5EF4-FFF2-40B4-BE49-F238E27FC236}">
              <a16:creationId xmlns:a16="http://schemas.microsoft.com/office/drawing/2014/main" xmlns="" id="{00000000-0008-0000-2000-0000F9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0" name="123 CuadroTexto">
          <a:extLst>
            <a:ext uri="{FF2B5EF4-FFF2-40B4-BE49-F238E27FC236}">
              <a16:creationId xmlns:a16="http://schemas.microsoft.com/office/drawing/2014/main" xmlns="" id="{00000000-0008-0000-2000-0000FA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1" name="124 CuadroTexto">
          <a:extLst>
            <a:ext uri="{FF2B5EF4-FFF2-40B4-BE49-F238E27FC236}">
              <a16:creationId xmlns:a16="http://schemas.microsoft.com/office/drawing/2014/main" xmlns="" id="{00000000-0008-0000-2000-0000FB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2" name="125 CuadroTexto">
          <a:extLst>
            <a:ext uri="{FF2B5EF4-FFF2-40B4-BE49-F238E27FC236}">
              <a16:creationId xmlns:a16="http://schemas.microsoft.com/office/drawing/2014/main" xmlns="" id="{00000000-0008-0000-2000-0000FC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3" name="143 CuadroTexto">
          <a:extLst>
            <a:ext uri="{FF2B5EF4-FFF2-40B4-BE49-F238E27FC236}">
              <a16:creationId xmlns:a16="http://schemas.microsoft.com/office/drawing/2014/main" xmlns="" id="{00000000-0008-0000-2000-0000FD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4" name="144 CuadroTexto">
          <a:extLst>
            <a:ext uri="{FF2B5EF4-FFF2-40B4-BE49-F238E27FC236}">
              <a16:creationId xmlns:a16="http://schemas.microsoft.com/office/drawing/2014/main" xmlns="" id="{00000000-0008-0000-2000-0000FE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5" name="145 CuadroTexto">
          <a:extLst>
            <a:ext uri="{FF2B5EF4-FFF2-40B4-BE49-F238E27FC236}">
              <a16:creationId xmlns:a16="http://schemas.microsoft.com/office/drawing/2014/main" xmlns="" id="{00000000-0008-0000-2000-0000FF0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6" name="146 CuadroTexto">
          <a:extLst>
            <a:ext uri="{FF2B5EF4-FFF2-40B4-BE49-F238E27FC236}">
              <a16:creationId xmlns:a16="http://schemas.microsoft.com/office/drawing/2014/main" xmlns="" id="{00000000-0008-0000-2000-00000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7" name="147 CuadroTexto">
          <a:extLst>
            <a:ext uri="{FF2B5EF4-FFF2-40B4-BE49-F238E27FC236}">
              <a16:creationId xmlns:a16="http://schemas.microsoft.com/office/drawing/2014/main" xmlns="" id="{00000000-0008-0000-2000-00000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8" name="148 CuadroTexto">
          <a:extLst>
            <a:ext uri="{FF2B5EF4-FFF2-40B4-BE49-F238E27FC236}">
              <a16:creationId xmlns:a16="http://schemas.microsoft.com/office/drawing/2014/main" xmlns="" id="{00000000-0008-0000-2000-00000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39" name="149 CuadroTexto">
          <a:extLst>
            <a:ext uri="{FF2B5EF4-FFF2-40B4-BE49-F238E27FC236}">
              <a16:creationId xmlns:a16="http://schemas.microsoft.com/office/drawing/2014/main" xmlns="" id="{00000000-0008-0000-2000-00000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0" name="150 CuadroTexto">
          <a:extLst>
            <a:ext uri="{FF2B5EF4-FFF2-40B4-BE49-F238E27FC236}">
              <a16:creationId xmlns:a16="http://schemas.microsoft.com/office/drawing/2014/main" xmlns="" id="{00000000-0008-0000-2000-00000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1" name="151 CuadroTexto">
          <a:extLst>
            <a:ext uri="{FF2B5EF4-FFF2-40B4-BE49-F238E27FC236}">
              <a16:creationId xmlns:a16="http://schemas.microsoft.com/office/drawing/2014/main" xmlns="" id="{00000000-0008-0000-2000-00000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2" name="152 CuadroTexto">
          <a:extLst>
            <a:ext uri="{FF2B5EF4-FFF2-40B4-BE49-F238E27FC236}">
              <a16:creationId xmlns:a16="http://schemas.microsoft.com/office/drawing/2014/main" xmlns="" id="{00000000-0008-0000-2000-00000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3" name="153 CuadroTexto">
          <a:extLst>
            <a:ext uri="{FF2B5EF4-FFF2-40B4-BE49-F238E27FC236}">
              <a16:creationId xmlns:a16="http://schemas.microsoft.com/office/drawing/2014/main" xmlns="" id="{00000000-0008-0000-2000-00000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4" name="154 CuadroTexto">
          <a:extLst>
            <a:ext uri="{FF2B5EF4-FFF2-40B4-BE49-F238E27FC236}">
              <a16:creationId xmlns:a16="http://schemas.microsoft.com/office/drawing/2014/main" xmlns="" id="{00000000-0008-0000-2000-00000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5" name="155 CuadroTexto">
          <a:extLst>
            <a:ext uri="{FF2B5EF4-FFF2-40B4-BE49-F238E27FC236}">
              <a16:creationId xmlns:a16="http://schemas.microsoft.com/office/drawing/2014/main" xmlns="" id="{00000000-0008-0000-2000-00000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6" name="156 CuadroTexto">
          <a:extLst>
            <a:ext uri="{FF2B5EF4-FFF2-40B4-BE49-F238E27FC236}">
              <a16:creationId xmlns:a16="http://schemas.microsoft.com/office/drawing/2014/main" xmlns="" id="{00000000-0008-0000-2000-00000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7" name="157 CuadroTexto">
          <a:extLst>
            <a:ext uri="{FF2B5EF4-FFF2-40B4-BE49-F238E27FC236}">
              <a16:creationId xmlns:a16="http://schemas.microsoft.com/office/drawing/2014/main" xmlns="" id="{00000000-0008-0000-2000-00000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8" name="158 CuadroTexto">
          <a:extLst>
            <a:ext uri="{FF2B5EF4-FFF2-40B4-BE49-F238E27FC236}">
              <a16:creationId xmlns:a16="http://schemas.microsoft.com/office/drawing/2014/main" xmlns="" id="{00000000-0008-0000-2000-00000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49" name="159 CuadroTexto">
          <a:extLst>
            <a:ext uri="{FF2B5EF4-FFF2-40B4-BE49-F238E27FC236}">
              <a16:creationId xmlns:a16="http://schemas.microsoft.com/office/drawing/2014/main" xmlns="" id="{00000000-0008-0000-2000-00000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0" name="160 CuadroTexto">
          <a:extLst>
            <a:ext uri="{FF2B5EF4-FFF2-40B4-BE49-F238E27FC236}">
              <a16:creationId xmlns:a16="http://schemas.microsoft.com/office/drawing/2014/main" xmlns="" id="{00000000-0008-0000-2000-00000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1" name="161 CuadroTexto">
          <a:extLst>
            <a:ext uri="{FF2B5EF4-FFF2-40B4-BE49-F238E27FC236}">
              <a16:creationId xmlns:a16="http://schemas.microsoft.com/office/drawing/2014/main" xmlns="" id="{00000000-0008-0000-2000-00000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2" name="162 CuadroTexto">
          <a:extLst>
            <a:ext uri="{FF2B5EF4-FFF2-40B4-BE49-F238E27FC236}">
              <a16:creationId xmlns:a16="http://schemas.microsoft.com/office/drawing/2014/main" xmlns="" id="{00000000-0008-0000-2000-00001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3" name="163 CuadroTexto">
          <a:extLst>
            <a:ext uri="{FF2B5EF4-FFF2-40B4-BE49-F238E27FC236}">
              <a16:creationId xmlns:a16="http://schemas.microsoft.com/office/drawing/2014/main" xmlns="" id="{00000000-0008-0000-2000-00001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4" name="164 CuadroTexto">
          <a:extLst>
            <a:ext uri="{FF2B5EF4-FFF2-40B4-BE49-F238E27FC236}">
              <a16:creationId xmlns:a16="http://schemas.microsoft.com/office/drawing/2014/main" xmlns="" id="{00000000-0008-0000-2000-00001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5" name="165 CuadroTexto">
          <a:extLst>
            <a:ext uri="{FF2B5EF4-FFF2-40B4-BE49-F238E27FC236}">
              <a16:creationId xmlns:a16="http://schemas.microsoft.com/office/drawing/2014/main" xmlns="" id="{00000000-0008-0000-2000-00001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6" name="166 CuadroTexto">
          <a:extLst>
            <a:ext uri="{FF2B5EF4-FFF2-40B4-BE49-F238E27FC236}">
              <a16:creationId xmlns:a16="http://schemas.microsoft.com/office/drawing/2014/main" xmlns="" id="{00000000-0008-0000-2000-00001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7" name="167 CuadroTexto">
          <a:extLst>
            <a:ext uri="{FF2B5EF4-FFF2-40B4-BE49-F238E27FC236}">
              <a16:creationId xmlns:a16="http://schemas.microsoft.com/office/drawing/2014/main" xmlns="" id="{00000000-0008-0000-2000-00001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8" name="168 CuadroTexto">
          <a:extLst>
            <a:ext uri="{FF2B5EF4-FFF2-40B4-BE49-F238E27FC236}">
              <a16:creationId xmlns:a16="http://schemas.microsoft.com/office/drawing/2014/main" xmlns="" id="{00000000-0008-0000-2000-00001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59" name="169 CuadroTexto">
          <a:extLst>
            <a:ext uri="{FF2B5EF4-FFF2-40B4-BE49-F238E27FC236}">
              <a16:creationId xmlns:a16="http://schemas.microsoft.com/office/drawing/2014/main" xmlns="" id="{00000000-0008-0000-2000-00001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0" name="170 CuadroTexto">
          <a:extLst>
            <a:ext uri="{FF2B5EF4-FFF2-40B4-BE49-F238E27FC236}">
              <a16:creationId xmlns:a16="http://schemas.microsoft.com/office/drawing/2014/main" xmlns="" id="{00000000-0008-0000-2000-00001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1" name="171 CuadroTexto">
          <a:extLst>
            <a:ext uri="{FF2B5EF4-FFF2-40B4-BE49-F238E27FC236}">
              <a16:creationId xmlns:a16="http://schemas.microsoft.com/office/drawing/2014/main" xmlns="" id="{00000000-0008-0000-2000-00001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2" name="172 CuadroTexto">
          <a:extLst>
            <a:ext uri="{FF2B5EF4-FFF2-40B4-BE49-F238E27FC236}">
              <a16:creationId xmlns:a16="http://schemas.microsoft.com/office/drawing/2014/main" xmlns="" id="{00000000-0008-0000-2000-00001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3" name="173 CuadroTexto">
          <a:extLst>
            <a:ext uri="{FF2B5EF4-FFF2-40B4-BE49-F238E27FC236}">
              <a16:creationId xmlns:a16="http://schemas.microsoft.com/office/drawing/2014/main" xmlns="" id="{00000000-0008-0000-2000-00001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4" name="174 CuadroTexto">
          <a:extLst>
            <a:ext uri="{FF2B5EF4-FFF2-40B4-BE49-F238E27FC236}">
              <a16:creationId xmlns:a16="http://schemas.microsoft.com/office/drawing/2014/main" xmlns="" id="{00000000-0008-0000-2000-00001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5" name="175 CuadroTexto">
          <a:extLst>
            <a:ext uri="{FF2B5EF4-FFF2-40B4-BE49-F238E27FC236}">
              <a16:creationId xmlns:a16="http://schemas.microsoft.com/office/drawing/2014/main" xmlns="" id="{00000000-0008-0000-2000-00001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6" name="176 CuadroTexto">
          <a:extLst>
            <a:ext uri="{FF2B5EF4-FFF2-40B4-BE49-F238E27FC236}">
              <a16:creationId xmlns:a16="http://schemas.microsoft.com/office/drawing/2014/main" xmlns="" id="{00000000-0008-0000-2000-00001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7" name="177 CuadroTexto">
          <a:extLst>
            <a:ext uri="{FF2B5EF4-FFF2-40B4-BE49-F238E27FC236}">
              <a16:creationId xmlns:a16="http://schemas.microsoft.com/office/drawing/2014/main" xmlns="" id="{00000000-0008-0000-2000-00001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8" name="178 CuadroTexto">
          <a:extLst>
            <a:ext uri="{FF2B5EF4-FFF2-40B4-BE49-F238E27FC236}">
              <a16:creationId xmlns:a16="http://schemas.microsoft.com/office/drawing/2014/main" xmlns="" id="{00000000-0008-0000-2000-00002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69" name="179 CuadroTexto">
          <a:extLst>
            <a:ext uri="{FF2B5EF4-FFF2-40B4-BE49-F238E27FC236}">
              <a16:creationId xmlns:a16="http://schemas.microsoft.com/office/drawing/2014/main" xmlns="" id="{00000000-0008-0000-2000-00002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0" name="180 CuadroTexto">
          <a:extLst>
            <a:ext uri="{FF2B5EF4-FFF2-40B4-BE49-F238E27FC236}">
              <a16:creationId xmlns:a16="http://schemas.microsoft.com/office/drawing/2014/main" xmlns="" id="{00000000-0008-0000-2000-00002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1" name="181 CuadroTexto">
          <a:extLst>
            <a:ext uri="{FF2B5EF4-FFF2-40B4-BE49-F238E27FC236}">
              <a16:creationId xmlns:a16="http://schemas.microsoft.com/office/drawing/2014/main" xmlns="" id="{00000000-0008-0000-2000-00002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2" name="182 CuadroTexto">
          <a:extLst>
            <a:ext uri="{FF2B5EF4-FFF2-40B4-BE49-F238E27FC236}">
              <a16:creationId xmlns:a16="http://schemas.microsoft.com/office/drawing/2014/main" xmlns="" id="{00000000-0008-0000-2000-00002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3" name="183 CuadroTexto">
          <a:extLst>
            <a:ext uri="{FF2B5EF4-FFF2-40B4-BE49-F238E27FC236}">
              <a16:creationId xmlns:a16="http://schemas.microsoft.com/office/drawing/2014/main" xmlns="" id="{00000000-0008-0000-2000-00002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4" name="184 CuadroTexto">
          <a:extLst>
            <a:ext uri="{FF2B5EF4-FFF2-40B4-BE49-F238E27FC236}">
              <a16:creationId xmlns:a16="http://schemas.microsoft.com/office/drawing/2014/main" xmlns="" id="{00000000-0008-0000-2000-00002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5" name="185 CuadroTexto">
          <a:extLst>
            <a:ext uri="{FF2B5EF4-FFF2-40B4-BE49-F238E27FC236}">
              <a16:creationId xmlns:a16="http://schemas.microsoft.com/office/drawing/2014/main" xmlns="" id="{00000000-0008-0000-2000-00002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6" name="186 CuadroTexto">
          <a:extLst>
            <a:ext uri="{FF2B5EF4-FFF2-40B4-BE49-F238E27FC236}">
              <a16:creationId xmlns:a16="http://schemas.microsoft.com/office/drawing/2014/main" xmlns="" id="{00000000-0008-0000-2000-00002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7" name="187 CuadroTexto">
          <a:extLst>
            <a:ext uri="{FF2B5EF4-FFF2-40B4-BE49-F238E27FC236}">
              <a16:creationId xmlns:a16="http://schemas.microsoft.com/office/drawing/2014/main" xmlns="" id="{00000000-0008-0000-2000-00002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8" name="188 CuadroTexto">
          <a:extLst>
            <a:ext uri="{FF2B5EF4-FFF2-40B4-BE49-F238E27FC236}">
              <a16:creationId xmlns:a16="http://schemas.microsoft.com/office/drawing/2014/main" xmlns="" id="{00000000-0008-0000-2000-00002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79" name="189 CuadroTexto">
          <a:extLst>
            <a:ext uri="{FF2B5EF4-FFF2-40B4-BE49-F238E27FC236}">
              <a16:creationId xmlns:a16="http://schemas.microsoft.com/office/drawing/2014/main" xmlns="" id="{00000000-0008-0000-2000-00002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0" name="190 CuadroTexto">
          <a:extLst>
            <a:ext uri="{FF2B5EF4-FFF2-40B4-BE49-F238E27FC236}">
              <a16:creationId xmlns:a16="http://schemas.microsoft.com/office/drawing/2014/main" xmlns="" id="{00000000-0008-0000-2000-00002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1" name="191 CuadroTexto">
          <a:extLst>
            <a:ext uri="{FF2B5EF4-FFF2-40B4-BE49-F238E27FC236}">
              <a16:creationId xmlns:a16="http://schemas.microsoft.com/office/drawing/2014/main" xmlns="" id="{00000000-0008-0000-2000-00002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2" name="192 CuadroTexto">
          <a:extLst>
            <a:ext uri="{FF2B5EF4-FFF2-40B4-BE49-F238E27FC236}">
              <a16:creationId xmlns:a16="http://schemas.microsoft.com/office/drawing/2014/main" xmlns="" id="{00000000-0008-0000-2000-00002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3" name="193 CuadroTexto">
          <a:extLst>
            <a:ext uri="{FF2B5EF4-FFF2-40B4-BE49-F238E27FC236}">
              <a16:creationId xmlns:a16="http://schemas.microsoft.com/office/drawing/2014/main" xmlns="" id="{00000000-0008-0000-2000-00002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4" name="194 CuadroTexto">
          <a:extLst>
            <a:ext uri="{FF2B5EF4-FFF2-40B4-BE49-F238E27FC236}">
              <a16:creationId xmlns:a16="http://schemas.microsoft.com/office/drawing/2014/main" xmlns="" id="{00000000-0008-0000-2000-00003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5" name="195 CuadroTexto">
          <a:extLst>
            <a:ext uri="{FF2B5EF4-FFF2-40B4-BE49-F238E27FC236}">
              <a16:creationId xmlns:a16="http://schemas.microsoft.com/office/drawing/2014/main" xmlns="" id="{00000000-0008-0000-2000-00003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6" name="196 CuadroTexto">
          <a:extLst>
            <a:ext uri="{FF2B5EF4-FFF2-40B4-BE49-F238E27FC236}">
              <a16:creationId xmlns:a16="http://schemas.microsoft.com/office/drawing/2014/main" xmlns="" id="{00000000-0008-0000-2000-00003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7" name="197 CuadroTexto">
          <a:extLst>
            <a:ext uri="{FF2B5EF4-FFF2-40B4-BE49-F238E27FC236}">
              <a16:creationId xmlns:a16="http://schemas.microsoft.com/office/drawing/2014/main" xmlns="" id="{00000000-0008-0000-2000-00003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8" name="198 CuadroTexto">
          <a:extLst>
            <a:ext uri="{FF2B5EF4-FFF2-40B4-BE49-F238E27FC236}">
              <a16:creationId xmlns:a16="http://schemas.microsoft.com/office/drawing/2014/main" xmlns="" id="{00000000-0008-0000-2000-00003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89" name="199 CuadroTexto">
          <a:extLst>
            <a:ext uri="{FF2B5EF4-FFF2-40B4-BE49-F238E27FC236}">
              <a16:creationId xmlns:a16="http://schemas.microsoft.com/office/drawing/2014/main" xmlns="" id="{00000000-0008-0000-2000-00003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0" name="200 CuadroTexto">
          <a:extLst>
            <a:ext uri="{FF2B5EF4-FFF2-40B4-BE49-F238E27FC236}">
              <a16:creationId xmlns:a16="http://schemas.microsoft.com/office/drawing/2014/main" xmlns="" id="{00000000-0008-0000-2000-00003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1" name="201 CuadroTexto">
          <a:extLst>
            <a:ext uri="{FF2B5EF4-FFF2-40B4-BE49-F238E27FC236}">
              <a16:creationId xmlns:a16="http://schemas.microsoft.com/office/drawing/2014/main" xmlns="" id="{00000000-0008-0000-2000-00003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2" name="202 CuadroTexto">
          <a:extLst>
            <a:ext uri="{FF2B5EF4-FFF2-40B4-BE49-F238E27FC236}">
              <a16:creationId xmlns:a16="http://schemas.microsoft.com/office/drawing/2014/main" xmlns="" id="{00000000-0008-0000-2000-00003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3" name="203 CuadroTexto">
          <a:extLst>
            <a:ext uri="{FF2B5EF4-FFF2-40B4-BE49-F238E27FC236}">
              <a16:creationId xmlns:a16="http://schemas.microsoft.com/office/drawing/2014/main" xmlns="" id="{00000000-0008-0000-2000-00003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4" name="204 CuadroTexto">
          <a:extLst>
            <a:ext uri="{FF2B5EF4-FFF2-40B4-BE49-F238E27FC236}">
              <a16:creationId xmlns:a16="http://schemas.microsoft.com/office/drawing/2014/main" xmlns="" id="{00000000-0008-0000-2000-00003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5" name="205 CuadroTexto">
          <a:extLst>
            <a:ext uri="{FF2B5EF4-FFF2-40B4-BE49-F238E27FC236}">
              <a16:creationId xmlns:a16="http://schemas.microsoft.com/office/drawing/2014/main" xmlns="" id="{00000000-0008-0000-2000-00003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6" name="206 CuadroTexto">
          <a:extLst>
            <a:ext uri="{FF2B5EF4-FFF2-40B4-BE49-F238E27FC236}">
              <a16:creationId xmlns:a16="http://schemas.microsoft.com/office/drawing/2014/main" xmlns="" id="{00000000-0008-0000-2000-00003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7" name="207 CuadroTexto">
          <a:extLst>
            <a:ext uri="{FF2B5EF4-FFF2-40B4-BE49-F238E27FC236}">
              <a16:creationId xmlns:a16="http://schemas.microsoft.com/office/drawing/2014/main" xmlns="" id="{00000000-0008-0000-2000-00003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8" name="208 CuadroTexto">
          <a:extLst>
            <a:ext uri="{FF2B5EF4-FFF2-40B4-BE49-F238E27FC236}">
              <a16:creationId xmlns:a16="http://schemas.microsoft.com/office/drawing/2014/main" xmlns="" id="{00000000-0008-0000-2000-00003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599" name="209 CuadroTexto">
          <a:extLst>
            <a:ext uri="{FF2B5EF4-FFF2-40B4-BE49-F238E27FC236}">
              <a16:creationId xmlns:a16="http://schemas.microsoft.com/office/drawing/2014/main" xmlns="" id="{00000000-0008-0000-2000-00003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0" name="210 CuadroTexto">
          <a:extLst>
            <a:ext uri="{FF2B5EF4-FFF2-40B4-BE49-F238E27FC236}">
              <a16:creationId xmlns:a16="http://schemas.microsoft.com/office/drawing/2014/main" xmlns="" id="{00000000-0008-0000-2000-00004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1" name="211 CuadroTexto">
          <a:extLst>
            <a:ext uri="{FF2B5EF4-FFF2-40B4-BE49-F238E27FC236}">
              <a16:creationId xmlns:a16="http://schemas.microsoft.com/office/drawing/2014/main" xmlns="" id="{00000000-0008-0000-2000-00004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2" name="212 CuadroTexto">
          <a:extLst>
            <a:ext uri="{FF2B5EF4-FFF2-40B4-BE49-F238E27FC236}">
              <a16:creationId xmlns:a16="http://schemas.microsoft.com/office/drawing/2014/main" xmlns="" id="{00000000-0008-0000-2000-00004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3" name="213 CuadroTexto">
          <a:extLst>
            <a:ext uri="{FF2B5EF4-FFF2-40B4-BE49-F238E27FC236}">
              <a16:creationId xmlns:a16="http://schemas.microsoft.com/office/drawing/2014/main" xmlns="" id="{00000000-0008-0000-2000-00004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4" name="214 CuadroTexto">
          <a:extLst>
            <a:ext uri="{FF2B5EF4-FFF2-40B4-BE49-F238E27FC236}">
              <a16:creationId xmlns:a16="http://schemas.microsoft.com/office/drawing/2014/main" xmlns="" id="{00000000-0008-0000-2000-00004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5" name="215 CuadroTexto">
          <a:extLst>
            <a:ext uri="{FF2B5EF4-FFF2-40B4-BE49-F238E27FC236}">
              <a16:creationId xmlns:a16="http://schemas.microsoft.com/office/drawing/2014/main" xmlns="" id="{00000000-0008-0000-2000-00004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6" name="216 CuadroTexto">
          <a:extLst>
            <a:ext uri="{FF2B5EF4-FFF2-40B4-BE49-F238E27FC236}">
              <a16:creationId xmlns:a16="http://schemas.microsoft.com/office/drawing/2014/main" xmlns="" id="{00000000-0008-0000-2000-00004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7" name="217 CuadroTexto">
          <a:extLst>
            <a:ext uri="{FF2B5EF4-FFF2-40B4-BE49-F238E27FC236}">
              <a16:creationId xmlns:a16="http://schemas.microsoft.com/office/drawing/2014/main" xmlns="" id="{00000000-0008-0000-2000-00004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8" name="218 CuadroTexto">
          <a:extLst>
            <a:ext uri="{FF2B5EF4-FFF2-40B4-BE49-F238E27FC236}">
              <a16:creationId xmlns:a16="http://schemas.microsoft.com/office/drawing/2014/main" xmlns="" id="{00000000-0008-0000-2000-00004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09" name="219 CuadroTexto">
          <a:extLst>
            <a:ext uri="{FF2B5EF4-FFF2-40B4-BE49-F238E27FC236}">
              <a16:creationId xmlns:a16="http://schemas.microsoft.com/office/drawing/2014/main" xmlns="" id="{00000000-0008-0000-2000-00004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0" name="220 CuadroTexto">
          <a:extLst>
            <a:ext uri="{FF2B5EF4-FFF2-40B4-BE49-F238E27FC236}">
              <a16:creationId xmlns:a16="http://schemas.microsoft.com/office/drawing/2014/main" xmlns="" id="{00000000-0008-0000-2000-00004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1" name="221 CuadroTexto">
          <a:extLst>
            <a:ext uri="{FF2B5EF4-FFF2-40B4-BE49-F238E27FC236}">
              <a16:creationId xmlns:a16="http://schemas.microsoft.com/office/drawing/2014/main" xmlns="" id="{00000000-0008-0000-2000-00004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2" name="222 CuadroTexto">
          <a:extLst>
            <a:ext uri="{FF2B5EF4-FFF2-40B4-BE49-F238E27FC236}">
              <a16:creationId xmlns:a16="http://schemas.microsoft.com/office/drawing/2014/main" xmlns="" id="{00000000-0008-0000-2000-00004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3" name="223 CuadroTexto">
          <a:extLst>
            <a:ext uri="{FF2B5EF4-FFF2-40B4-BE49-F238E27FC236}">
              <a16:creationId xmlns:a16="http://schemas.microsoft.com/office/drawing/2014/main" xmlns="" id="{00000000-0008-0000-2000-00004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4" name="224 CuadroTexto">
          <a:extLst>
            <a:ext uri="{FF2B5EF4-FFF2-40B4-BE49-F238E27FC236}">
              <a16:creationId xmlns:a16="http://schemas.microsoft.com/office/drawing/2014/main" xmlns="" id="{00000000-0008-0000-2000-00004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5" name="225 CuadroTexto">
          <a:extLst>
            <a:ext uri="{FF2B5EF4-FFF2-40B4-BE49-F238E27FC236}">
              <a16:creationId xmlns:a16="http://schemas.microsoft.com/office/drawing/2014/main" xmlns="" id="{00000000-0008-0000-2000-00004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6" name="226 CuadroTexto">
          <a:extLst>
            <a:ext uri="{FF2B5EF4-FFF2-40B4-BE49-F238E27FC236}">
              <a16:creationId xmlns:a16="http://schemas.microsoft.com/office/drawing/2014/main" xmlns="" id="{00000000-0008-0000-2000-00005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7" name="227 CuadroTexto">
          <a:extLst>
            <a:ext uri="{FF2B5EF4-FFF2-40B4-BE49-F238E27FC236}">
              <a16:creationId xmlns:a16="http://schemas.microsoft.com/office/drawing/2014/main" xmlns="" id="{00000000-0008-0000-2000-00005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8" name="228 CuadroTexto">
          <a:extLst>
            <a:ext uri="{FF2B5EF4-FFF2-40B4-BE49-F238E27FC236}">
              <a16:creationId xmlns:a16="http://schemas.microsoft.com/office/drawing/2014/main" xmlns="" id="{00000000-0008-0000-2000-00005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19" name="229 CuadroTexto">
          <a:extLst>
            <a:ext uri="{FF2B5EF4-FFF2-40B4-BE49-F238E27FC236}">
              <a16:creationId xmlns:a16="http://schemas.microsoft.com/office/drawing/2014/main" xmlns="" id="{00000000-0008-0000-2000-00005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0" name="230 CuadroTexto">
          <a:extLst>
            <a:ext uri="{FF2B5EF4-FFF2-40B4-BE49-F238E27FC236}">
              <a16:creationId xmlns:a16="http://schemas.microsoft.com/office/drawing/2014/main" xmlns="" id="{00000000-0008-0000-2000-00005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1" name="231 CuadroTexto">
          <a:extLst>
            <a:ext uri="{FF2B5EF4-FFF2-40B4-BE49-F238E27FC236}">
              <a16:creationId xmlns:a16="http://schemas.microsoft.com/office/drawing/2014/main" xmlns="" id="{00000000-0008-0000-2000-00005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2" name="232 CuadroTexto">
          <a:extLst>
            <a:ext uri="{FF2B5EF4-FFF2-40B4-BE49-F238E27FC236}">
              <a16:creationId xmlns:a16="http://schemas.microsoft.com/office/drawing/2014/main" xmlns="" id="{00000000-0008-0000-2000-00005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3" name="233 CuadroTexto">
          <a:extLst>
            <a:ext uri="{FF2B5EF4-FFF2-40B4-BE49-F238E27FC236}">
              <a16:creationId xmlns:a16="http://schemas.microsoft.com/office/drawing/2014/main" xmlns="" id="{00000000-0008-0000-2000-00005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4" name="234 CuadroTexto">
          <a:extLst>
            <a:ext uri="{FF2B5EF4-FFF2-40B4-BE49-F238E27FC236}">
              <a16:creationId xmlns:a16="http://schemas.microsoft.com/office/drawing/2014/main" xmlns="" id="{00000000-0008-0000-2000-00005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5" name="235 CuadroTexto">
          <a:extLst>
            <a:ext uri="{FF2B5EF4-FFF2-40B4-BE49-F238E27FC236}">
              <a16:creationId xmlns:a16="http://schemas.microsoft.com/office/drawing/2014/main" xmlns="" id="{00000000-0008-0000-2000-00005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6" name="236 CuadroTexto">
          <a:extLst>
            <a:ext uri="{FF2B5EF4-FFF2-40B4-BE49-F238E27FC236}">
              <a16:creationId xmlns:a16="http://schemas.microsoft.com/office/drawing/2014/main" xmlns="" id="{00000000-0008-0000-2000-00005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7" name="237 CuadroTexto">
          <a:extLst>
            <a:ext uri="{FF2B5EF4-FFF2-40B4-BE49-F238E27FC236}">
              <a16:creationId xmlns:a16="http://schemas.microsoft.com/office/drawing/2014/main" xmlns="" id="{00000000-0008-0000-2000-00005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8" name="238 CuadroTexto">
          <a:extLst>
            <a:ext uri="{FF2B5EF4-FFF2-40B4-BE49-F238E27FC236}">
              <a16:creationId xmlns:a16="http://schemas.microsoft.com/office/drawing/2014/main" xmlns="" id="{00000000-0008-0000-2000-00005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29" name="239 CuadroTexto">
          <a:extLst>
            <a:ext uri="{FF2B5EF4-FFF2-40B4-BE49-F238E27FC236}">
              <a16:creationId xmlns:a16="http://schemas.microsoft.com/office/drawing/2014/main" xmlns="" id="{00000000-0008-0000-2000-00005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0" name="240 CuadroTexto">
          <a:extLst>
            <a:ext uri="{FF2B5EF4-FFF2-40B4-BE49-F238E27FC236}">
              <a16:creationId xmlns:a16="http://schemas.microsoft.com/office/drawing/2014/main" xmlns="" id="{00000000-0008-0000-2000-00005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1" name="241 CuadroTexto">
          <a:extLst>
            <a:ext uri="{FF2B5EF4-FFF2-40B4-BE49-F238E27FC236}">
              <a16:creationId xmlns:a16="http://schemas.microsoft.com/office/drawing/2014/main" xmlns="" id="{00000000-0008-0000-2000-00005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2" name="242 CuadroTexto">
          <a:extLst>
            <a:ext uri="{FF2B5EF4-FFF2-40B4-BE49-F238E27FC236}">
              <a16:creationId xmlns:a16="http://schemas.microsoft.com/office/drawing/2014/main" xmlns="" id="{00000000-0008-0000-2000-00006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3" name="243 CuadroTexto">
          <a:extLst>
            <a:ext uri="{FF2B5EF4-FFF2-40B4-BE49-F238E27FC236}">
              <a16:creationId xmlns:a16="http://schemas.microsoft.com/office/drawing/2014/main" xmlns="" id="{00000000-0008-0000-2000-00006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4" name="244 CuadroTexto">
          <a:extLst>
            <a:ext uri="{FF2B5EF4-FFF2-40B4-BE49-F238E27FC236}">
              <a16:creationId xmlns:a16="http://schemas.microsoft.com/office/drawing/2014/main" xmlns="" id="{00000000-0008-0000-2000-00006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5" name="245 CuadroTexto">
          <a:extLst>
            <a:ext uri="{FF2B5EF4-FFF2-40B4-BE49-F238E27FC236}">
              <a16:creationId xmlns:a16="http://schemas.microsoft.com/office/drawing/2014/main" xmlns="" id="{00000000-0008-0000-2000-00006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6" name="246 CuadroTexto">
          <a:extLst>
            <a:ext uri="{FF2B5EF4-FFF2-40B4-BE49-F238E27FC236}">
              <a16:creationId xmlns:a16="http://schemas.microsoft.com/office/drawing/2014/main" xmlns="" id="{00000000-0008-0000-2000-00006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7" name="247 CuadroTexto">
          <a:extLst>
            <a:ext uri="{FF2B5EF4-FFF2-40B4-BE49-F238E27FC236}">
              <a16:creationId xmlns:a16="http://schemas.microsoft.com/office/drawing/2014/main" xmlns="" id="{00000000-0008-0000-2000-00006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8" name="248 CuadroTexto">
          <a:extLst>
            <a:ext uri="{FF2B5EF4-FFF2-40B4-BE49-F238E27FC236}">
              <a16:creationId xmlns:a16="http://schemas.microsoft.com/office/drawing/2014/main" xmlns="" id="{00000000-0008-0000-2000-00006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39" name="249 CuadroTexto">
          <a:extLst>
            <a:ext uri="{FF2B5EF4-FFF2-40B4-BE49-F238E27FC236}">
              <a16:creationId xmlns:a16="http://schemas.microsoft.com/office/drawing/2014/main" xmlns="" id="{00000000-0008-0000-2000-00006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0" name="250 CuadroTexto">
          <a:extLst>
            <a:ext uri="{FF2B5EF4-FFF2-40B4-BE49-F238E27FC236}">
              <a16:creationId xmlns:a16="http://schemas.microsoft.com/office/drawing/2014/main" xmlns="" id="{00000000-0008-0000-2000-00006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1" name="251 CuadroTexto">
          <a:extLst>
            <a:ext uri="{FF2B5EF4-FFF2-40B4-BE49-F238E27FC236}">
              <a16:creationId xmlns:a16="http://schemas.microsoft.com/office/drawing/2014/main" xmlns="" id="{00000000-0008-0000-2000-00006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2" name="252 CuadroTexto">
          <a:extLst>
            <a:ext uri="{FF2B5EF4-FFF2-40B4-BE49-F238E27FC236}">
              <a16:creationId xmlns:a16="http://schemas.microsoft.com/office/drawing/2014/main" xmlns="" id="{00000000-0008-0000-2000-00006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3" name="253 CuadroTexto">
          <a:extLst>
            <a:ext uri="{FF2B5EF4-FFF2-40B4-BE49-F238E27FC236}">
              <a16:creationId xmlns:a16="http://schemas.microsoft.com/office/drawing/2014/main" xmlns="" id="{00000000-0008-0000-2000-00006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4" name="254 CuadroTexto">
          <a:extLst>
            <a:ext uri="{FF2B5EF4-FFF2-40B4-BE49-F238E27FC236}">
              <a16:creationId xmlns:a16="http://schemas.microsoft.com/office/drawing/2014/main" xmlns="" id="{00000000-0008-0000-2000-00006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5" name="255 CuadroTexto">
          <a:extLst>
            <a:ext uri="{FF2B5EF4-FFF2-40B4-BE49-F238E27FC236}">
              <a16:creationId xmlns:a16="http://schemas.microsoft.com/office/drawing/2014/main" xmlns="" id="{00000000-0008-0000-2000-00006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6" name="256 CuadroTexto">
          <a:extLst>
            <a:ext uri="{FF2B5EF4-FFF2-40B4-BE49-F238E27FC236}">
              <a16:creationId xmlns:a16="http://schemas.microsoft.com/office/drawing/2014/main" xmlns="" id="{00000000-0008-0000-2000-00006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7" name="257 CuadroTexto">
          <a:extLst>
            <a:ext uri="{FF2B5EF4-FFF2-40B4-BE49-F238E27FC236}">
              <a16:creationId xmlns:a16="http://schemas.microsoft.com/office/drawing/2014/main" xmlns="" id="{00000000-0008-0000-2000-00006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8" name="258 CuadroTexto">
          <a:extLst>
            <a:ext uri="{FF2B5EF4-FFF2-40B4-BE49-F238E27FC236}">
              <a16:creationId xmlns:a16="http://schemas.microsoft.com/office/drawing/2014/main" xmlns="" id="{00000000-0008-0000-2000-00007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49" name="259 CuadroTexto">
          <a:extLst>
            <a:ext uri="{FF2B5EF4-FFF2-40B4-BE49-F238E27FC236}">
              <a16:creationId xmlns:a16="http://schemas.microsoft.com/office/drawing/2014/main" xmlns="" id="{00000000-0008-0000-2000-00007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0" name="260 CuadroTexto">
          <a:extLst>
            <a:ext uri="{FF2B5EF4-FFF2-40B4-BE49-F238E27FC236}">
              <a16:creationId xmlns:a16="http://schemas.microsoft.com/office/drawing/2014/main" xmlns="" id="{00000000-0008-0000-2000-00007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1" name="261 CuadroTexto">
          <a:extLst>
            <a:ext uri="{FF2B5EF4-FFF2-40B4-BE49-F238E27FC236}">
              <a16:creationId xmlns:a16="http://schemas.microsoft.com/office/drawing/2014/main" xmlns="" id="{00000000-0008-0000-2000-00007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2" name="262 CuadroTexto">
          <a:extLst>
            <a:ext uri="{FF2B5EF4-FFF2-40B4-BE49-F238E27FC236}">
              <a16:creationId xmlns:a16="http://schemas.microsoft.com/office/drawing/2014/main" xmlns="" id="{00000000-0008-0000-2000-00007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3" name="263 CuadroTexto">
          <a:extLst>
            <a:ext uri="{FF2B5EF4-FFF2-40B4-BE49-F238E27FC236}">
              <a16:creationId xmlns:a16="http://schemas.microsoft.com/office/drawing/2014/main" xmlns="" id="{00000000-0008-0000-2000-00007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4" name="264 CuadroTexto">
          <a:extLst>
            <a:ext uri="{FF2B5EF4-FFF2-40B4-BE49-F238E27FC236}">
              <a16:creationId xmlns:a16="http://schemas.microsoft.com/office/drawing/2014/main" xmlns="" id="{00000000-0008-0000-2000-00007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5" name="265 CuadroTexto">
          <a:extLst>
            <a:ext uri="{FF2B5EF4-FFF2-40B4-BE49-F238E27FC236}">
              <a16:creationId xmlns:a16="http://schemas.microsoft.com/office/drawing/2014/main" xmlns="" id="{00000000-0008-0000-2000-00007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6" name="266 CuadroTexto">
          <a:extLst>
            <a:ext uri="{FF2B5EF4-FFF2-40B4-BE49-F238E27FC236}">
              <a16:creationId xmlns:a16="http://schemas.microsoft.com/office/drawing/2014/main" xmlns="" id="{00000000-0008-0000-2000-00007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57" name="267 CuadroTexto">
          <a:extLst>
            <a:ext uri="{FF2B5EF4-FFF2-40B4-BE49-F238E27FC236}">
              <a16:creationId xmlns:a16="http://schemas.microsoft.com/office/drawing/2014/main" xmlns="" id="{00000000-0008-0000-2000-00007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658" name="268 CuadroTexto">
          <a:extLst>
            <a:ext uri="{FF2B5EF4-FFF2-40B4-BE49-F238E27FC236}">
              <a16:creationId xmlns:a16="http://schemas.microsoft.com/office/drawing/2014/main" xmlns="" id="{00000000-0008-0000-2000-00007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59" name="269 CuadroTexto">
          <a:extLst>
            <a:ext uri="{FF2B5EF4-FFF2-40B4-BE49-F238E27FC236}">
              <a16:creationId xmlns:a16="http://schemas.microsoft.com/office/drawing/2014/main" xmlns="" id="{00000000-0008-0000-2000-00007B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0" name="270 CuadroTexto">
          <a:extLst>
            <a:ext uri="{FF2B5EF4-FFF2-40B4-BE49-F238E27FC236}">
              <a16:creationId xmlns:a16="http://schemas.microsoft.com/office/drawing/2014/main" xmlns="" id="{00000000-0008-0000-2000-00007C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1" name="271 CuadroTexto">
          <a:extLst>
            <a:ext uri="{FF2B5EF4-FFF2-40B4-BE49-F238E27FC236}">
              <a16:creationId xmlns:a16="http://schemas.microsoft.com/office/drawing/2014/main" xmlns="" id="{00000000-0008-0000-2000-00007D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2" name="272 CuadroTexto">
          <a:extLst>
            <a:ext uri="{FF2B5EF4-FFF2-40B4-BE49-F238E27FC236}">
              <a16:creationId xmlns:a16="http://schemas.microsoft.com/office/drawing/2014/main" xmlns="" id="{00000000-0008-0000-2000-00007E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3" name="273 CuadroTexto">
          <a:extLst>
            <a:ext uri="{FF2B5EF4-FFF2-40B4-BE49-F238E27FC236}">
              <a16:creationId xmlns:a16="http://schemas.microsoft.com/office/drawing/2014/main" xmlns="" id="{00000000-0008-0000-2000-00007F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4" name="274 CuadroTexto">
          <a:extLst>
            <a:ext uri="{FF2B5EF4-FFF2-40B4-BE49-F238E27FC236}">
              <a16:creationId xmlns:a16="http://schemas.microsoft.com/office/drawing/2014/main" xmlns="" id="{00000000-0008-0000-2000-000080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5" name="275 CuadroTexto">
          <a:extLst>
            <a:ext uri="{FF2B5EF4-FFF2-40B4-BE49-F238E27FC236}">
              <a16:creationId xmlns:a16="http://schemas.microsoft.com/office/drawing/2014/main" xmlns="" id="{00000000-0008-0000-2000-000081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6" name="276 CuadroTexto">
          <a:extLst>
            <a:ext uri="{FF2B5EF4-FFF2-40B4-BE49-F238E27FC236}">
              <a16:creationId xmlns:a16="http://schemas.microsoft.com/office/drawing/2014/main" xmlns="" id="{00000000-0008-0000-2000-000082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7" name="277 CuadroTexto">
          <a:extLst>
            <a:ext uri="{FF2B5EF4-FFF2-40B4-BE49-F238E27FC236}">
              <a16:creationId xmlns:a16="http://schemas.microsoft.com/office/drawing/2014/main" xmlns="" id="{00000000-0008-0000-2000-000083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8" name="278 CuadroTexto">
          <a:extLst>
            <a:ext uri="{FF2B5EF4-FFF2-40B4-BE49-F238E27FC236}">
              <a16:creationId xmlns:a16="http://schemas.microsoft.com/office/drawing/2014/main" xmlns="" id="{00000000-0008-0000-2000-000084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69" name="279 CuadroTexto">
          <a:extLst>
            <a:ext uri="{FF2B5EF4-FFF2-40B4-BE49-F238E27FC236}">
              <a16:creationId xmlns:a16="http://schemas.microsoft.com/office/drawing/2014/main" xmlns="" id="{00000000-0008-0000-2000-000085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0" name="280 CuadroTexto">
          <a:extLst>
            <a:ext uri="{FF2B5EF4-FFF2-40B4-BE49-F238E27FC236}">
              <a16:creationId xmlns:a16="http://schemas.microsoft.com/office/drawing/2014/main" xmlns="" id="{00000000-0008-0000-2000-000086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1" name="281 CuadroTexto">
          <a:extLst>
            <a:ext uri="{FF2B5EF4-FFF2-40B4-BE49-F238E27FC236}">
              <a16:creationId xmlns:a16="http://schemas.microsoft.com/office/drawing/2014/main" xmlns="" id="{00000000-0008-0000-2000-000087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2" name="282 CuadroTexto">
          <a:extLst>
            <a:ext uri="{FF2B5EF4-FFF2-40B4-BE49-F238E27FC236}">
              <a16:creationId xmlns:a16="http://schemas.microsoft.com/office/drawing/2014/main" xmlns="" id="{00000000-0008-0000-2000-000088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3" name="283 CuadroTexto">
          <a:extLst>
            <a:ext uri="{FF2B5EF4-FFF2-40B4-BE49-F238E27FC236}">
              <a16:creationId xmlns:a16="http://schemas.microsoft.com/office/drawing/2014/main" xmlns="" id="{00000000-0008-0000-2000-000089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674" name="284 CuadroTexto">
          <a:extLst>
            <a:ext uri="{FF2B5EF4-FFF2-40B4-BE49-F238E27FC236}">
              <a16:creationId xmlns:a16="http://schemas.microsoft.com/office/drawing/2014/main" xmlns="" id="{00000000-0008-0000-2000-00008A06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675" name="285 CuadroTexto">
          <a:extLst>
            <a:ext uri="{FF2B5EF4-FFF2-40B4-BE49-F238E27FC236}">
              <a16:creationId xmlns:a16="http://schemas.microsoft.com/office/drawing/2014/main" xmlns="" id="{00000000-0008-0000-2000-00008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6" name="286 CuadroTexto">
          <a:extLst>
            <a:ext uri="{FF2B5EF4-FFF2-40B4-BE49-F238E27FC236}">
              <a16:creationId xmlns:a16="http://schemas.microsoft.com/office/drawing/2014/main" xmlns="" id="{00000000-0008-0000-2000-00008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7" name="287 CuadroTexto">
          <a:extLst>
            <a:ext uri="{FF2B5EF4-FFF2-40B4-BE49-F238E27FC236}">
              <a16:creationId xmlns:a16="http://schemas.microsoft.com/office/drawing/2014/main" xmlns="" id="{00000000-0008-0000-2000-00008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8" name="288 CuadroTexto">
          <a:extLst>
            <a:ext uri="{FF2B5EF4-FFF2-40B4-BE49-F238E27FC236}">
              <a16:creationId xmlns:a16="http://schemas.microsoft.com/office/drawing/2014/main" xmlns="" id="{00000000-0008-0000-2000-00008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79" name="289 CuadroTexto">
          <a:extLst>
            <a:ext uri="{FF2B5EF4-FFF2-40B4-BE49-F238E27FC236}">
              <a16:creationId xmlns:a16="http://schemas.microsoft.com/office/drawing/2014/main" xmlns="" id="{00000000-0008-0000-2000-00008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0" name="290 CuadroTexto">
          <a:extLst>
            <a:ext uri="{FF2B5EF4-FFF2-40B4-BE49-F238E27FC236}">
              <a16:creationId xmlns:a16="http://schemas.microsoft.com/office/drawing/2014/main" xmlns="" id="{00000000-0008-0000-2000-00009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1" name="291 CuadroTexto">
          <a:extLst>
            <a:ext uri="{FF2B5EF4-FFF2-40B4-BE49-F238E27FC236}">
              <a16:creationId xmlns:a16="http://schemas.microsoft.com/office/drawing/2014/main" xmlns="" id="{00000000-0008-0000-2000-00009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2" name="292 CuadroTexto">
          <a:extLst>
            <a:ext uri="{FF2B5EF4-FFF2-40B4-BE49-F238E27FC236}">
              <a16:creationId xmlns:a16="http://schemas.microsoft.com/office/drawing/2014/main" xmlns="" id="{00000000-0008-0000-2000-00009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3" name="293 CuadroTexto">
          <a:extLst>
            <a:ext uri="{FF2B5EF4-FFF2-40B4-BE49-F238E27FC236}">
              <a16:creationId xmlns:a16="http://schemas.microsoft.com/office/drawing/2014/main" xmlns="" id="{00000000-0008-0000-2000-00009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4" name="294 CuadroTexto">
          <a:extLst>
            <a:ext uri="{FF2B5EF4-FFF2-40B4-BE49-F238E27FC236}">
              <a16:creationId xmlns:a16="http://schemas.microsoft.com/office/drawing/2014/main" xmlns="" id="{00000000-0008-0000-2000-00009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5" name="295 CuadroTexto">
          <a:extLst>
            <a:ext uri="{FF2B5EF4-FFF2-40B4-BE49-F238E27FC236}">
              <a16:creationId xmlns:a16="http://schemas.microsoft.com/office/drawing/2014/main" xmlns="" id="{00000000-0008-0000-2000-00009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6" name="296 CuadroTexto">
          <a:extLst>
            <a:ext uri="{FF2B5EF4-FFF2-40B4-BE49-F238E27FC236}">
              <a16:creationId xmlns:a16="http://schemas.microsoft.com/office/drawing/2014/main" xmlns="" id="{00000000-0008-0000-2000-00009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687" name="17 CuadroTexto">
          <a:extLst>
            <a:ext uri="{FF2B5EF4-FFF2-40B4-BE49-F238E27FC236}">
              <a16:creationId xmlns:a16="http://schemas.microsoft.com/office/drawing/2014/main" xmlns="" id="{00000000-0008-0000-2000-00009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688" name="90 CuadroTexto">
          <a:extLst>
            <a:ext uri="{FF2B5EF4-FFF2-40B4-BE49-F238E27FC236}">
              <a16:creationId xmlns:a16="http://schemas.microsoft.com/office/drawing/2014/main" xmlns="" id="{00000000-0008-0000-2000-000098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89" name="91 CuadroTexto">
          <a:extLst>
            <a:ext uri="{FF2B5EF4-FFF2-40B4-BE49-F238E27FC236}">
              <a16:creationId xmlns:a16="http://schemas.microsoft.com/office/drawing/2014/main" xmlns="" id="{00000000-0008-0000-2000-000099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0" name="92 CuadroTexto">
          <a:extLst>
            <a:ext uri="{FF2B5EF4-FFF2-40B4-BE49-F238E27FC236}">
              <a16:creationId xmlns:a16="http://schemas.microsoft.com/office/drawing/2014/main" xmlns="" id="{00000000-0008-0000-2000-00009A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1" name="93 CuadroTexto">
          <a:extLst>
            <a:ext uri="{FF2B5EF4-FFF2-40B4-BE49-F238E27FC236}">
              <a16:creationId xmlns:a16="http://schemas.microsoft.com/office/drawing/2014/main" xmlns="" id="{00000000-0008-0000-2000-00009B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2" name="94 CuadroTexto">
          <a:extLst>
            <a:ext uri="{FF2B5EF4-FFF2-40B4-BE49-F238E27FC236}">
              <a16:creationId xmlns:a16="http://schemas.microsoft.com/office/drawing/2014/main" xmlns="" id="{00000000-0008-0000-2000-00009C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3" name="95 CuadroTexto">
          <a:extLst>
            <a:ext uri="{FF2B5EF4-FFF2-40B4-BE49-F238E27FC236}">
              <a16:creationId xmlns:a16="http://schemas.microsoft.com/office/drawing/2014/main" xmlns="" id="{00000000-0008-0000-2000-00009D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4" name="96 CuadroTexto">
          <a:extLst>
            <a:ext uri="{FF2B5EF4-FFF2-40B4-BE49-F238E27FC236}">
              <a16:creationId xmlns:a16="http://schemas.microsoft.com/office/drawing/2014/main" xmlns="" id="{00000000-0008-0000-2000-00009E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5" name="97 CuadroTexto">
          <a:extLst>
            <a:ext uri="{FF2B5EF4-FFF2-40B4-BE49-F238E27FC236}">
              <a16:creationId xmlns:a16="http://schemas.microsoft.com/office/drawing/2014/main" xmlns="" id="{00000000-0008-0000-2000-00009F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6" name="98 CuadroTexto">
          <a:extLst>
            <a:ext uri="{FF2B5EF4-FFF2-40B4-BE49-F238E27FC236}">
              <a16:creationId xmlns:a16="http://schemas.microsoft.com/office/drawing/2014/main" xmlns="" id="{00000000-0008-0000-2000-0000A0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7" name="99 CuadroTexto">
          <a:extLst>
            <a:ext uri="{FF2B5EF4-FFF2-40B4-BE49-F238E27FC236}">
              <a16:creationId xmlns:a16="http://schemas.microsoft.com/office/drawing/2014/main" xmlns="" id="{00000000-0008-0000-2000-0000A1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8" name="100 CuadroTexto">
          <a:extLst>
            <a:ext uri="{FF2B5EF4-FFF2-40B4-BE49-F238E27FC236}">
              <a16:creationId xmlns:a16="http://schemas.microsoft.com/office/drawing/2014/main" xmlns="" id="{00000000-0008-0000-2000-0000A2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699" name="101 CuadroTexto">
          <a:extLst>
            <a:ext uri="{FF2B5EF4-FFF2-40B4-BE49-F238E27FC236}">
              <a16:creationId xmlns:a16="http://schemas.microsoft.com/office/drawing/2014/main" xmlns="" id="{00000000-0008-0000-2000-0000A306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700" name="118 CuadroTexto">
          <a:extLst>
            <a:ext uri="{FF2B5EF4-FFF2-40B4-BE49-F238E27FC236}">
              <a16:creationId xmlns:a16="http://schemas.microsoft.com/office/drawing/2014/main" xmlns="" id="{00000000-0008-0000-2000-0000A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1" name="119 CuadroTexto">
          <a:extLst>
            <a:ext uri="{FF2B5EF4-FFF2-40B4-BE49-F238E27FC236}">
              <a16:creationId xmlns:a16="http://schemas.microsoft.com/office/drawing/2014/main" xmlns="" id="{00000000-0008-0000-2000-0000A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2" name="120 CuadroTexto">
          <a:extLst>
            <a:ext uri="{FF2B5EF4-FFF2-40B4-BE49-F238E27FC236}">
              <a16:creationId xmlns:a16="http://schemas.microsoft.com/office/drawing/2014/main" xmlns="" id="{00000000-0008-0000-2000-0000A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3" name="121 CuadroTexto">
          <a:extLst>
            <a:ext uri="{FF2B5EF4-FFF2-40B4-BE49-F238E27FC236}">
              <a16:creationId xmlns:a16="http://schemas.microsoft.com/office/drawing/2014/main" xmlns="" id="{00000000-0008-0000-2000-0000A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4" name="122 CuadroTexto">
          <a:extLst>
            <a:ext uri="{FF2B5EF4-FFF2-40B4-BE49-F238E27FC236}">
              <a16:creationId xmlns:a16="http://schemas.microsoft.com/office/drawing/2014/main" xmlns="" id="{00000000-0008-0000-2000-0000A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5" name="123 CuadroTexto">
          <a:extLst>
            <a:ext uri="{FF2B5EF4-FFF2-40B4-BE49-F238E27FC236}">
              <a16:creationId xmlns:a16="http://schemas.microsoft.com/office/drawing/2014/main" xmlns="" id="{00000000-0008-0000-2000-0000A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6" name="124 CuadroTexto">
          <a:extLst>
            <a:ext uri="{FF2B5EF4-FFF2-40B4-BE49-F238E27FC236}">
              <a16:creationId xmlns:a16="http://schemas.microsoft.com/office/drawing/2014/main" xmlns="" id="{00000000-0008-0000-2000-0000A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7" name="125 CuadroTexto">
          <a:extLst>
            <a:ext uri="{FF2B5EF4-FFF2-40B4-BE49-F238E27FC236}">
              <a16:creationId xmlns:a16="http://schemas.microsoft.com/office/drawing/2014/main" xmlns="" id="{00000000-0008-0000-2000-0000A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8" name="143 CuadroTexto">
          <a:extLst>
            <a:ext uri="{FF2B5EF4-FFF2-40B4-BE49-F238E27FC236}">
              <a16:creationId xmlns:a16="http://schemas.microsoft.com/office/drawing/2014/main" xmlns="" id="{00000000-0008-0000-2000-0000A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09" name="144 CuadroTexto">
          <a:extLst>
            <a:ext uri="{FF2B5EF4-FFF2-40B4-BE49-F238E27FC236}">
              <a16:creationId xmlns:a16="http://schemas.microsoft.com/office/drawing/2014/main" xmlns="" id="{00000000-0008-0000-2000-0000A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0" name="145 CuadroTexto">
          <a:extLst>
            <a:ext uri="{FF2B5EF4-FFF2-40B4-BE49-F238E27FC236}">
              <a16:creationId xmlns:a16="http://schemas.microsoft.com/office/drawing/2014/main" xmlns="" id="{00000000-0008-0000-2000-0000A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1" name="146 CuadroTexto">
          <a:extLst>
            <a:ext uri="{FF2B5EF4-FFF2-40B4-BE49-F238E27FC236}">
              <a16:creationId xmlns:a16="http://schemas.microsoft.com/office/drawing/2014/main" xmlns="" id="{00000000-0008-0000-2000-0000A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2" name="147 CuadroTexto">
          <a:extLst>
            <a:ext uri="{FF2B5EF4-FFF2-40B4-BE49-F238E27FC236}">
              <a16:creationId xmlns:a16="http://schemas.microsoft.com/office/drawing/2014/main" xmlns="" id="{00000000-0008-0000-2000-0000B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3" name="148 CuadroTexto">
          <a:extLst>
            <a:ext uri="{FF2B5EF4-FFF2-40B4-BE49-F238E27FC236}">
              <a16:creationId xmlns:a16="http://schemas.microsoft.com/office/drawing/2014/main" xmlns="" id="{00000000-0008-0000-2000-0000B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4" name="149 CuadroTexto">
          <a:extLst>
            <a:ext uri="{FF2B5EF4-FFF2-40B4-BE49-F238E27FC236}">
              <a16:creationId xmlns:a16="http://schemas.microsoft.com/office/drawing/2014/main" xmlns="" id="{00000000-0008-0000-2000-0000B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5" name="150 CuadroTexto">
          <a:extLst>
            <a:ext uri="{FF2B5EF4-FFF2-40B4-BE49-F238E27FC236}">
              <a16:creationId xmlns:a16="http://schemas.microsoft.com/office/drawing/2014/main" xmlns="" id="{00000000-0008-0000-2000-0000B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6" name="151 CuadroTexto">
          <a:extLst>
            <a:ext uri="{FF2B5EF4-FFF2-40B4-BE49-F238E27FC236}">
              <a16:creationId xmlns:a16="http://schemas.microsoft.com/office/drawing/2014/main" xmlns="" id="{00000000-0008-0000-2000-0000B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7" name="152 CuadroTexto">
          <a:extLst>
            <a:ext uri="{FF2B5EF4-FFF2-40B4-BE49-F238E27FC236}">
              <a16:creationId xmlns:a16="http://schemas.microsoft.com/office/drawing/2014/main" xmlns="" id="{00000000-0008-0000-2000-0000B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8" name="153 CuadroTexto">
          <a:extLst>
            <a:ext uri="{FF2B5EF4-FFF2-40B4-BE49-F238E27FC236}">
              <a16:creationId xmlns:a16="http://schemas.microsoft.com/office/drawing/2014/main" xmlns="" id="{00000000-0008-0000-2000-0000B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19" name="154 CuadroTexto">
          <a:extLst>
            <a:ext uri="{FF2B5EF4-FFF2-40B4-BE49-F238E27FC236}">
              <a16:creationId xmlns:a16="http://schemas.microsoft.com/office/drawing/2014/main" xmlns="" id="{00000000-0008-0000-2000-0000B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0" name="155 CuadroTexto">
          <a:extLst>
            <a:ext uri="{FF2B5EF4-FFF2-40B4-BE49-F238E27FC236}">
              <a16:creationId xmlns:a16="http://schemas.microsoft.com/office/drawing/2014/main" xmlns="" id="{00000000-0008-0000-2000-0000B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1" name="156 CuadroTexto">
          <a:extLst>
            <a:ext uri="{FF2B5EF4-FFF2-40B4-BE49-F238E27FC236}">
              <a16:creationId xmlns:a16="http://schemas.microsoft.com/office/drawing/2014/main" xmlns="" id="{00000000-0008-0000-2000-0000B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2" name="157 CuadroTexto">
          <a:extLst>
            <a:ext uri="{FF2B5EF4-FFF2-40B4-BE49-F238E27FC236}">
              <a16:creationId xmlns:a16="http://schemas.microsoft.com/office/drawing/2014/main" xmlns="" id="{00000000-0008-0000-2000-0000B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3" name="158 CuadroTexto">
          <a:extLst>
            <a:ext uri="{FF2B5EF4-FFF2-40B4-BE49-F238E27FC236}">
              <a16:creationId xmlns:a16="http://schemas.microsoft.com/office/drawing/2014/main" xmlns="" id="{00000000-0008-0000-2000-0000B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4" name="159 CuadroTexto">
          <a:extLst>
            <a:ext uri="{FF2B5EF4-FFF2-40B4-BE49-F238E27FC236}">
              <a16:creationId xmlns:a16="http://schemas.microsoft.com/office/drawing/2014/main" xmlns="" id="{00000000-0008-0000-2000-0000B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5" name="160 CuadroTexto">
          <a:extLst>
            <a:ext uri="{FF2B5EF4-FFF2-40B4-BE49-F238E27FC236}">
              <a16:creationId xmlns:a16="http://schemas.microsoft.com/office/drawing/2014/main" xmlns="" id="{00000000-0008-0000-2000-0000B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6" name="161 CuadroTexto">
          <a:extLst>
            <a:ext uri="{FF2B5EF4-FFF2-40B4-BE49-F238E27FC236}">
              <a16:creationId xmlns:a16="http://schemas.microsoft.com/office/drawing/2014/main" xmlns="" id="{00000000-0008-0000-2000-0000B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7" name="162 CuadroTexto">
          <a:extLst>
            <a:ext uri="{FF2B5EF4-FFF2-40B4-BE49-F238E27FC236}">
              <a16:creationId xmlns:a16="http://schemas.microsoft.com/office/drawing/2014/main" xmlns="" id="{00000000-0008-0000-2000-0000B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8" name="163 CuadroTexto">
          <a:extLst>
            <a:ext uri="{FF2B5EF4-FFF2-40B4-BE49-F238E27FC236}">
              <a16:creationId xmlns:a16="http://schemas.microsoft.com/office/drawing/2014/main" xmlns="" id="{00000000-0008-0000-2000-0000C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29" name="164 CuadroTexto">
          <a:extLst>
            <a:ext uri="{FF2B5EF4-FFF2-40B4-BE49-F238E27FC236}">
              <a16:creationId xmlns:a16="http://schemas.microsoft.com/office/drawing/2014/main" xmlns="" id="{00000000-0008-0000-2000-0000C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0" name="165 CuadroTexto">
          <a:extLst>
            <a:ext uri="{FF2B5EF4-FFF2-40B4-BE49-F238E27FC236}">
              <a16:creationId xmlns:a16="http://schemas.microsoft.com/office/drawing/2014/main" xmlns="" id="{00000000-0008-0000-2000-0000C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1" name="166 CuadroTexto">
          <a:extLst>
            <a:ext uri="{FF2B5EF4-FFF2-40B4-BE49-F238E27FC236}">
              <a16:creationId xmlns:a16="http://schemas.microsoft.com/office/drawing/2014/main" xmlns="" id="{00000000-0008-0000-2000-0000C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2" name="167 CuadroTexto">
          <a:extLst>
            <a:ext uri="{FF2B5EF4-FFF2-40B4-BE49-F238E27FC236}">
              <a16:creationId xmlns:a16="http://schemas.microsoft.com/office/drawing/2014/main" xmlns="" id="{00000000-0008-0000-2000-0000C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3" name="168 CuadroTexto">
          <a:extLst>
            <a:ext uri="{FF2B5EF4-FFF2-40B4-BE49-F238E27FC236}">
              <a16:creationId xmlns:a16="http://schemas.microsoft.com/office/drawing/2014/main" xmlns="" id="{00000000-0008-0000-2000-0000C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4" name="169 CuadroTexto">
          <a:extLst>
            <a:ext uri="{FF2B5EF4-FFF2-40B4-BE49-F238E27FC236}">
              <a16:creationId xmlns:a16="http://schemas.microsoft.com/office/drawing/2014/main" xmlns="" id="{00000000-0008-0000-2000-0000C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5" name="170 CuadroTexto">
          <a:extLst>
            <a:ext uri="{FF2B5EF4-FFF2-40B4-BE49-F238E27FC236}">
              <a16:creationId xmlns:a16="http://schemas.microsoft.com/office/drawing/2014/main" xmlns="" id="{00000000-0008-0000-2000-0000C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6" name="171 CuadroTexto">
          <a:extLst>
            <a:ext uri="{FF2B5EF4-FFF2-40B4-BE49-F238E27FC236}">
              <a16:creationId xmlns:a16="http://schemas.microsoft.com/office/drawing/2014/main" xmlns="" id="{00000000-0008-0000-2000-0000C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7" name="172 CuadroTexto">
          <a:extLst>
            <a:ext uri="{FF2B5EF4-FFF2-40B4-BE49-F238E27FC236}">
              <a16:creationId xmlns:a16="http://schemas.microsoft.com/office/drawing/2014/main" xmlns="" id="{00000000-0008-0000-2000-0000C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8" name="173 CuadroTexto">
          <a:extLst>
            <a:ext uri="{FF2B5EF4-FFF2-40B4-BE49-F238E27FC236}">
              <a16:creationId xmlns:a16="http://schemas.microsoft.com/office/drawing/2014/main" xmlns="" id="{00000000-0008-0000-2000-0000C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39" name="174 CuadroTexto">
          <a:extLst>
            <a:ext uri="{FF2B5EF4-FFF2-40B4-BE49-F238E27FC236}">
              <a16:creationId xmlns:a16="http://schemas.microsoft.com/office/drawing/2014/main" xmlns="" id="{00000000-0008-0000-2000-0000C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0" name="175 CuadroTexto">
          <a:extLst>
            <a:ext uri="{FF2B5EF4-FFF2-40B4-BE49-F238E27FC236}">
              <a16:creationId xmlns:a16="http://schemas.microsoft.com/office/drawing/2014/main" xmlns="" id="{00000000-0008-0000-2000-0000C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1" name="176 CuadroTexto">
          <a:extLst>
            <a:ext uri="{FF2B5EF4-FFF2-40B4-BE49-F238E27FC236}">
              <a16:creationId xmlns:a16="http://schemas.microsoft.com/office/drawing/2014/main" xmlns="" id="{00000000-0008-0000-2000-0000C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2" name="177 CuadroTexto">
          <a:extLst>
            <a:ext uri="{FF2B5EF4-FFF2-40B4-BE49-F238E27FC236}">
              <a16:creationId xmlns:a16="http://schemas.microsoft.com/office/drawing/2014/main" xmlns="" id="{00000000-0008-0000-2000-0000C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3" name="178 CuadroTexto">
          <a:extLst>
            <a:ext uri="{FF2B5EF4-FFF2-40B4-BE49-F238E27FC236}">
              <a16:creationId xmlns:a16="http://schemas.microsoft.com/office/drawing/2014/main" xmlns="" id="{00000000-0008-0000-2000-0000C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4" name="179 CuadroTexto">
          <a:extLst>
            <a:ext uri="{FF2B5EF4-FFF2-40B4-BE49-F238E27FC236}">
              <a16:creationId xmlns:a16="http://schemas.microsoft.com/office/drawing/2014/main" xmlns="" id="{00000000-0008-0000-2000-0000D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5" name="180 CuadroTexto">
          <a:extLst>
            <a:ext uri="{FF2B5EF4-FFF2-40B4-BE49-F238E27FC236}">
              <a16:creationId xmlns:a16="http://schemas.microsoft.com/office/drawing/2014/main" xmlns="" id="{00000000-0008-0000-2000-0000D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6" name="181 CuadroTexto">
          <a:extLst>
            <a:ext uri="{FF2B5EF4-FFF2-40B4-BE49-F238E27FC236}">
              <a16:creationId xmlns:a16="http://schemas.microsoft.com/office/drawing/2014/main" xmlns="" id="{00000000-0008-0000-2000-0000D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7" name="182 CuadroTexto">
          <a:extLst>
            <a:ext uri="{FF2B5EF4-FFF2-40B4-BE49-F238E27FC236}">
              <a16:creationId xmlns:a16="http://schemas.microsoft.com/office/drawing/2014/main" xmlns="" id="{00000000-0008-0000-2000-0000D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8" name="183 CuadroTexto">
          <a:extLst>
            <a:ext uri="{FF2B5EF4-FFF2-40B4-BE49-F238E27FC236}">
              <a16:creationId xmlns:a16="http://schemas.microsoft.com/office/drawing/2014/main" xmlns="" id="{00000000-0008-0000-2000-0000D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49" name="184 CuadroTexto">
          <a:extLst>
            <a:ext uri="{FF2B5EF4-FFF2-40B4-BE49-F238E27FC236}">
              <a16:creationId xmlns:a16="http://schemas.microsoft.com/office/drawing/2014/main" xmlns="" id="{00000000-0008-0000-2000-0000D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0" name="185 CuadroTexto">
          <a:extLst>
            <a:ext uri="{FF2B5EF4-FFF2-40B4-BE49-F238E27FC236}">
              <a16:creationId xmlns:a16="http://schemas.microsoft.com/office/drawing/2014/main" xmlns="" id="{00000000-0008-0000-2000-0000D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1" name="186 CuadroTexto">
          <a:extLst>
            <a:ext uri="{FF2B5EF4-FFF2-40B4-BE49-F238E27FC236}">
              <a16:creationId xmlns:a16="http://schemas.microsoft.com/office/drawing/2014/main" xmlns="" id="{00000000-0008-0000-2000-0000D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2" name="187 CuadroTexto">
          <a:extLst>
            <a:ext uri="{FF2B5EF4-FFF2-40B4-BE49-F238E27FC236}">
              <a16:creationId xmlns:a16="http://schemas.microsoft.com/office/drawing/2014/main" xmlns="" id="{00000000-0008-0000-2000-0000D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3" name="188 CuadroTexto">
          <a:extLst>
            <a:ext uri="{FF2B5EF4-FFF2-40B4-BE49-F238E27FC236}">
              <a16:creationId xmlns:a16="http://schemas.microsoft.com/office/drawing/2014/main" xmlns="" id="{00000000-0008-0000-2000-0000D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4" name="189 CuadroTexto">
          <a:extLst>
            <a:ext uri="{FF2B5EF4-FFF2-40B4-BE49-F238E27FC236}">
              <a16:creationId xmlns:a16="http://schemas.microsoft.com/office/drawing/2014/main" xmlns="" id="{00000000-0008-0000-2000-0000D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5" name="190 CuadroTexto">
          <a:extLst>
            <a:ext uri="{FF2B5EF4-FFF2-40B4-BE49-F238E27FC236}">
              <a16:creationId xmlns:a16="http://schemas.microsoft.com/office/drawing/2014/main" xmlns="" id="{00000000-0008-0000-2000-0000D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6" name="191 CuadroTexto">
          <a:extLst>
            <a:ext uri="{FF2B5EF4-FFF2-40B4-BE49-F238E27FC236}">
              <a16:creationId xmlns:a16="http://schemas.microsoft.com/office/drawing/2014/main" xmlns="" id="{00000000-0008-0000-2000-0000D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7" name="192 CuadroTexto">
          <a:extLst>
            <a:ext uri="{FF2B5EF4-FFF2-40B4-BE49-F238E27FC236}">
              <a16:creationId xmlns:a16="http://schemas.microsoft.com/office/drawing/2014/main" xmlns="" id="{00000000-0008-0000-2000-0000D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8" name="193 CuadroTexto">
          <a:extLst>
            <a:ext uri="{FF2B5EF4-FFF2-40B4-BE49-F238E27FC236}">
              <a16:creationId xmlns:a16="http://schemas.microsoft.com/office/drawing/2014/main" xmlns="" id="{00000000-0008-0000-2000-0000D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59" name="194 CuadroTexto">
          <a:extLst>
            <a:ext uri="{FF2B5EF4-FFF2-40B4-BE49-F238E27FC236}">
              <a16:creationId xmlns:a16="http://schemas.microsoft.com/office/drawing/2014/main" xmlns="" id="{00000000-0008-0000-2000-0000D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0" name="195 CuadroTexto">
          <a:extLst>
            <a:ext uri="{FF2B5EF4-FFF2-40B4-BE49-F238E27FC236}">
              <a16:creationId xmlns:a16="http://schemas.microsoft.com/office/drawing/2014/main" xmlns="" id="{00000000-0008-0000-2000-0000E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1" name="196 CuadroTexto">
          <a:extLst>
            <a:ext uri="{FF2B5EF4-FFF2-40B4-BE49-F238E27FC236}">
              <a16:creationId xmlns:a16="http://schemas.microsoft.com/office/drawing/2014/main" xmlns="" id="{00000000-0008-0000-2000-0000E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2" name="197 CuadroTexto">
          <a:extLst>
            <a:ext uri="{FF2B5EF4-FFF2-40B4-BE49-F238E27FC236}">
              <a16:creationId xmlns:a16="http://schemas.microsoft.com/office/drawing/2014/main" xmlns="" id="{00000000-0008-0000-2000-0000E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3" name="198 CuadroTexto">
          <a:extLst>
            <a:ext uri="{FF2B5EF4-FFF2-40B4-BE49-F238E27FC236}">
              <a16:creationId xmlns:a16="http://schemas.microsoft.com/office/drawing/2014/main" xmlns="" id="{00000000-0008-0000-2000-0000E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4" name="199 CuadroTexto">
          <a:extLst>
            <a:ext uri="{FF2B5EF4-FFF2-40B4-BE49-F238E27FC236}">
              <a16:creationId xmlns:a16="http://schemas.microsoft.com/office/drawing/2014/main" xmlns="" id="{00000000-0008-0000-2000-0000E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5" name="200 CuadroTexto">
          <a:extLst>
            <a:ext uri="{FF2B5EF4-FFF2-40B4-BE49-F238E27FC236}">
              <a16:creationId xmlns:a16="http://schemas.microsoft.com/office/drawing/2014/main" xmlns="" id="{00000000-0008-0000-2000-0000E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6" name="201 CuadroTexto">
          <a:extLst>
            <a:ext uri="{FF2B5EF4-FFF2-40B4-BE49-F238E27FC236}">
              <a16:creationId xmlns:a16="http://schemas.microsoft.com/office/drawing/2014/main" xmlns="" id="{00000000-0008-0000-2000-0000E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7" name="202 CuadroTexto">
          <a:extLst>
            <a:ext uri="{FF2B5EF4-FFF2-40B4-BE49-F238E27FC236}">
              <a16:creationId xmlns:a16="http://schemas.microsoft.com/office/drawing/2014/main" xmlns="" id="{00000000-0008-0000-2000-0000E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8" name="203 CuadroTexto">
          <a:extLst>
            <a:ext uri="{FF2B5EF4-FFF2-40B4-BE49-F238E27FC236}">
              <a16:creationId xmlns:a16="http://schemas.microsoft.com/office/drawing/2014/main" xmlns="" id="{00000000-0008-0000-2000-0000E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69" name="204 CuadroTexto">
          <a:extLst>
            <a:ext uri="{FF2B5EF4-FFF2-40B4-BE49-F238E27FC236}">
              <a16:creationId xmlns:a16="http://schemas.microsoft.com/office/drawing/2014/main" xmlns="" id="{00000000-0008-0000-2000-0000E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0" name="205 CuadroTexto">
          <a:extLst>
            <a:ext uri="{FF2B5EF4-FFF2-40B4-BE49-F238E27FC236}">
              <a16:creationId xmlns:a16="http://schemas.microsoft.com/office/drawing/2014/main" xmlns="" id="{00000000-0008-0000-2000-0000E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1" name="206 CuadroTexto">
          <a:extLst>
            <a:ext uri="{FF2B5EF4-FFF2-40B4-BE49-F238E27FC236}">
              <a16:creationId xmlns:a16="http://schemas.microsoft.com/office/drawing/2014/main" xmlns="" id="{00000000-0008-0000-2000-0000E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2" name="207 CuadroTexto">
          <a:extLst>
            <a:ext uri="{FF2B5EF4-FFF2-40B4-BE49-F238E27FC236}">
              <a16:creationId xmlns:a16="http://schemas.microsoft.com/office/drawing/2014/main" xmlns="" id="{00000000-0008-0000-2000-0000E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3" name="208 CuadroTexto">
          <a:extLst>
            <a:ext uri="{FF2B5EF4-FFF2-40B4-BE49-F238E27FC236}">
              <a16:creationId xmlns:a16="http://schemas.microsoft.com/office/drawing/2014/main" xmlns="" id="{00000000-0008-0000-2000-0000E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4" name="209 CuadroTexto">
          <a:extLst>
            <a:ext uri="{FF2B5EF4-FFF2-40B4-BE49-F238E27FC236}">
              <a16:creationId xmlns:a16="http://schemas.microsoft.com/office/drawing/2014/main" xmlns="" id="{00000000-0008-0000-2000-0000E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5" name="210 CuadroTexto">
          <a:extLst>
            <a:ext uri="{FF2B5EF4-FFF2-40B4-BE49-F238E27FC236}">
              <a16:creationId xmlns:a16="http://schemas.microsoft.com/office/drawing/2014/main" xmlns="" id="{00000000-0008-0000-2000-0000E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6" name="211 CuadroTexto">
          <a:extLst>
            <a:ext uri="{FF2B5EF4-FFF2-40B4-BE49-F238E27FC236}">
              <a16:creationId xmlns:a16="http://schemas.microsoft.com/office/drawing/2014/main" xmlns="" id="{00000000-0008-0000-2000-0000F0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7" name="212 CuadroTexto">
          <a:extLst>
            <a:ext uri="{FF2B5EF4-FFF2-40B4-BE49-F238E27FC236}">
              <a16:creationId xmlns:a16="http://schemas.microsoft.com/office/drawing/2014/main" xmlns="" id="{00000000-0008-0000-2000-0000F1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8" name="213 CuadroTexto">
          <a:extLst>
            <a:ext uri="{FF2B5EF4-FFF2-40B4-BE49-F238E27FC236}">
              <a16:creationId xmlns:a16="http://schemas.microsoft.com/office/drawing/2014/main" xmlns="" id="{00000000-0008-0000-2000-0000F2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79" name="214 CuadroTexto">
          <a:extLst>
            <a:ext uri="{FF2B5EF4-FFF2-40B4-BE49-F238E27FC236}">
              <a16:creationId xmlns:a16="http://schemas.microsoft.com/office/drawing/2014/main" xmlns="" id="{00000000-0008-0000-2000-0000F3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0" name="215 CuadroTexto">
          <a:extLst>
            <a:ext uri="{FF2B5EF4-FFF2-40B4-BE49-F238E27FC236}">
              <a16:creationId xmlns:a16="http://schemas.microsoft.com/office/drawing/2014/main" xmlns="" id="{00000000-0008-0000-2000-0000F4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1" name="216 CuadroTexto">
          <a:extLst>
            <a:ext uri="{FF2B5EF4-FFF2-40B4-BE49-F238E27FC236}">
              <a16:creationId xmlns:a16="http://schemas.microsoft.com/office/drawing/2014/main" xmlns="" id="{00000000-0008-0000-2000-0000F5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2" name="217 CuadroTexto">
          <a:extLst>
            <a:ext uri="{FF2B5EF4-FFF2-40B4-BE49-F238E27FC236}">
              <a16:creationId xmlns:a16="http://schemas.microsoft.com/office/drawing/2014/main" xmlns="" id="{00000000-0008-0000-2000-0000F6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3" name="218 CuadroTexto">
          <a:extLst>
            <a:ext uri="{FF2B5EF4-FFF2-40B4-BE49-F238E27FC236}">
              <a16:creationId xmlns:a16="http://schemas.microsoft.com/office/drawing/2014/main" xmlns="" id="{00000000-0008-0000-2000-0000F7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4" name="219 CuadroTexto">
          <a:extLst>
            <a:ext uri="{FF2B5EF4-FFF2-40B4-BE49-F238E27FC236}">
              <a16:creationId xmlns:a16="http://schemas.microsoft.com/office/drawing/2014/main" xmlns="" id="{00000000-0008-0000-2000-0000F8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5" name="220 CuadroTexto">
          <a:extLst>
            <a:ext uri="{FF2B5EF4-FFF2-40B4-BE49-F238E27FC236}">
              <a16:creationId xmlns:a16="http://schemas.microsoft.com/office/drawing/2014/main" xmlns="" id="{00000000-0008-0000-2000-0000F9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6" name="221 CuadroTexto">
          <a:extLst>
            <a:ext uri="{FF2B5EF4-FFF2-40B4-BE49-F238E27FC236}">
              <a16:creationId xmlns:a16="http://schemas.microsoft.com/office/drawing/2014/main" xmlns="" id="{00000000-0008-0000-2000-0000FA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7" name="222 CuadroTexto">
          <a:extLst>
            <a:ext uri="{FF2B5EF4-FFF2-40B4-BE49-F238E27FC236}">
              <a16:creationId xmlns:a16="http://schemas.microsoft.com/office/drawing/2014/main" xmlns="" id="{00000000-0008-0000-2000-0000FB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8" name="223 CuadroTexto">
          <a:extLst>
            <a:ext uri="{FF2B5EF4-FFF2-40B4-BE49-F238E27FC236}">
              <a16:creationId xmlns:a16="http://schemas.microsoft.com/office/drawing/2014/main" xmlns="" id="{00000000-0008-0000-2000-0000FC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89" name="224 CuadroTexto">
          <a:extLst>
            <a:ext uri="{FF2B5EF4-FFF2-40B4-BE49-F238E27FC236}">
              <a16:creationId xmlns:a16="http://schemas.microsoft.com/office/drawing/2014/main" xmlns="" id="{00000000-0008-0000-2000-0000FD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0" name="225 CuadroTexto">
          <a:extLst>
            <a:ext uri="{FF2B5EF4-FFF2-40B4-BE49-F238E27FC236}">
              <a16:creationId xmlns:a16="http://schemas.microsoft.com/office/drawing/2014/main" xmlns="" id="{00000000-0008-0000-2000-0000FE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1" name="226 CuadroTexto">
          <a:extLst>
            <a:ext uri="{FF2B5EF4-FFF2-40B4-BE49-F238E27FC236}">
              <a16:creationId xmlns:a16="http://schemas.microsoft.com/office/drawing/2014/main" xmlns="" id="{00000000-0008-0000-2000-0000FF06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2" name="227 CuadroTexto">
          <a:extLst>
            <a:ext uri="{FF2B5EF4-FFF2-40B4-BE49-F238E27FC236}">
              <a16:creationId xmlns:a16="http://schemas.microsoft.com/office/drawing/2014/main" xmlns="" id="{00000000-0008-0000-2000-00000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3" name="228 CuadroTexto">
          <a:extLst>
            <a:ext uri="{FF2B5EF4-FFF2-40B4-BE49-F238E27FC236}">
              <a16:creationId xmlns:a16="http://schemas.microsoft.com/office/drawing/2014/main" xmlns="" id="{00000000-0008-0000-2000-00000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4" name="229 CuadroTexto">
          <a:extLst>
            <a:ext uri="{FF2B5EF4-FFF2-40B4-BE49-F238E27FC236}">
              <a16:creationId xmlns:a16="http://schemas.microsoft.com/office/drawing/2014/main" xmlns="" id="{00000000-0008-0000-2000-00000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5" name="230 CuadroTexto">
          <a:extLst>
            <a:ext uri="{FF2B5EF4-FFF2-40B4-BE49-F238E27FC236}">
              <a16:creationId xmlns:a16="http://schemas.microsoft.com/office/drawing/2014/main" xmlns="" id="{00000000-0008-0000-2000-00000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6" name="231 CuadroTexto">
          <a:extLst>
            <a:ext uri="{FF2B5EF4-FFF2-40B4-BE49-F238E27FC236}">
              <a16:creationId xmlns:a16="http://schemas.microsoft.com/office/drawing/2014/main" xmlns="" id="{00000000-0008-0000-2000-00000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7" name="232 CuadroTexto">
          <a:extLst>
            <a:ext uri="{FF2B5EF4-FFF2-40B4-BE49-F238E27FC236}">
              <a16:creationId xmlns:a16="http://schemas.microsoft.com/office/drawing/2014/main" xmlns="" id="{00000000-0008-0000-2000-00000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8" name="233 CuadroTexto">
          <a:extLst>
            <a:ext uri="{FF2B5EF4-FFF2-40B4-BE49-F238E27FC236}">
              <a16:creationId xmlns:a16="http://schemas.microsoft.com/office/drawing/2014/main" xmlns="" id="{00000000-0008-0000-2000-00000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799" name="234 CuadroTexto">
          <a:extLst>
            <a:ext uri="{FF2B5EF4-FFF2-40B4-BE49-F238E27FC236}">
              <a16:creationId xmlns:a16="http://schemas.microsoft.com/office/drawing/2014/main" xmlns="" id="{00000000-0008-0000-2000-00000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0" name="235 CuadroTexto">
          <a:extLst>
            <a:ext uri="{FF2B5EF4-FFF2-40B4-BE49-F238E27FC236}">
              <a16:creationId xmlns:a16="http://schemas.microsoft.com/office/drawing/2014/main" xmlns="" id="{00000000-0008-0000-2000-00000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1" name="236 CuadroTexto">
          <a:extLst>
            <a:ext uri="{FF2B5EF4-FFF2-40B4-BE49-F238E27FC236}">
              <a16:creationId xmlns:a16="http://schemas.microsoft.com/office/drawing/2014/main" xmlns="" id="{00000000-0008-0000-2000-00000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2" name="237 CuadroTexto">
          <a:extLst>
            <a:ext uri="{FF2B5EF4-FFF2-40B4-BE49-F238E27FC236}">
              <a16:creationId xmlns:a16="http://schemas.microsoft.com/office/drawing/2014/main" xmlns="" id="{00000000-0008-0000-2000-00000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3" name="238 CuadroTexto">
          <a:extLst>
            <a:ext uri="{FF2B5EF4-FFF2-40B4-BE49-F238E27FC236}">
              <a16:creationId xmlns:a16="http://schemas.microsoft.com/office/drawing/2014/main" xmlns="" id="{00000000-0008-0000-2000-00000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4" name="239 CuadroTexto">
          <a:extLst>
            <a:ext uri="{FF2B5EF4-FFF2-40B4-BE49-F238E27FC236}">
              <a16:creationId xmlns:a16="http://schemas.microsoft.com/office/drawing/2014/main" xmlns="" id="{00000000-0008-0000-2000-00000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5" name="240 CuadroTexto">
          <a:extLst>
            <a:ext uri="{FF2B5EF4-FFF2-40B4-BE49-F238E27FC236}">
              <a16:creationId xmlns:a16="http://schemas.microsoft.com/office/drawing/2014/main" xmlns="" id="{00000000-0008-0000-2000-00000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6" name="241 CuadroTexto">
          <a:extLst>
            <a:ext uri="{FF2B5EF4-FFF2-40B4-BE49-F238E27FC236}">
              <a16:creationId xmlns:a16="http://schemas.microsoft.com/office/drawing/2014/main" xmlns="" id="{00000000-0008-0000-2000-00000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7" name="242 CuadroTexto">
          <a:extLst>
            <a:ext uri="{FF2B5EF4-FFF2-40B4-BE49-F238E27FC236}">
              <a16:creationId xmlns:a16="http://schemas.microsoft.com/office/drawing/2014/main" xmlns="" id="{00000000-0008-0000-2000-00000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8" name="243 CuadroTexto">
          <a:extLst>
            <a:ext uri="{FF2B5EF4-FFF2-40B4-BE49-F238E27FC236}">
              <a16:creationId xmlns:a16="http://schemas.microsoft.com/office/drawing/2014/main" xmlns="" id="{00000000-0008-0000-2000-00001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09" name="244 CuadroTexto">
          <a:extLst>
            <a:ext uri="{FF2B5EF4-FFF2-40B4-BE49-F238E27FC236}">
              <a16:creationId xmlns:a16="http://schemas.microsoft.com/office/drawing/2014/main" xmlns="" id="{00000000-0008-0000-2000-00001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0" name="245 CuadroTexto">
          <a:extLst>
            <a:ext uri="{FF2B5EF4-FFF2-40B4-BE49-F238E27FC236}">
              <a16:creationId xmlns:a16="http://schemas.microsoft.com/office/drawing/2014/main" xmlns="" id="{00000000-0008-0000-2000-00001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1" name="246 CuadroTexto">
          <a:extLst>
            <a:ext uri="{FF2B5EF4-FFF2-40B4-BE49-F238E27FC236}">
              <a16:creationId xmlns:a16="http://schemas.microsoft.com/office/drawing/2014/main" xmlns="" id="{00000000-0008-0000-2000-00001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2" name="247 CuadroTexto">
          <a:extLst>
            <a:ext uri="{FF2B5EF4-FFF2-40B4-BE49-F238E27FC236}">
              <a16:creationId xmlns:a16="http://schemas.microsoft.com/office/drawing/2014/main" xmlns="" id="{00000000-0008-0000-2000-00001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3" name="248 CuadroTexto">
          <a:extLst>
            <a:ext uri="{FF2B5EF4-FFF2-40B4-BE49-F238E27FC236}">
              <a16:creationId xmlns:a16="http://schemas.microsoft.com/office/drawing/2014/main" xmlns="" id="{00000000-0008-0000-2000-00001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4" name="249 CuadroTexto">
          <a:extLst>
            <a:ext uri="{FF2B5EF4-FFF2-40B4-BE49-F238E27FC236}">
              <a16:creationId xmlns:a16="http://schemas.microsoft.com/office/drawing/2014/main" xmlns="" id="{00000000-0008-0000-2000-00001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5" name="250 CuadroTexto">
          <a:extLst>
            <a:ext uri="{FF2B5EF4-FFF2-40B4-BE49-F238E27FC236}">
              <a16:creationId xmlns:a16="http://schemas.microsoft.com/office/drawing/2014/main" xmlns="" id="{00000000-0008-0000-2000-00001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6" name="251 CuadroTexto">
          <a:extLst>
            <a:ext uri="{FF2B5EF4-FFF2-40B4-BE49-F238E27FC236}">
              <a16:creationId xmlns:a16="http://schemas.microsoft.com/office/drawing/2014/main" xmlns="" id="{00000000-0008-0000-2000-00001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7" name="252 CuadroTexto">
          <a:extLst>
            <a:ext uri="{FF2B5EF4-FFF2-40B4-BE49-F238E27FC236}">
              <a16:creationId xmlns:a16="http://schemas.microsoft.com/office/drawing/2014/main" xmlns="" id="{00000000-0008-0000-2000-00001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8" name="253 CuadroTexto">
          <a:extLst>
            <a:ext uri="{FF2B5EF4-FFF2-40B4-BE49-F238E27FC236}">
              <a16:creationId xmlns:a16="http://schemas.microsoft.com/office/drawing/2014/main" xmlns="" id="{00000000-0008-0000-2000-00001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19" name="254 CuadroTexto">
          <a:extLst>
            <a:ext uri="{FF2B5EF4-FFF2-40B4-BE49-F238E27FC236}">
              <a16:creationId xmlns:a16="http://schemas.microsoft.com/office/drawing/2014/main" xmlns="" id="{00000000-0008-0000-2000-00001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0" name="255 CuadroTexto">
          <a:extLst>
            <a:ext uri="{FF2B5EF4-FFF2-40B4-BE49-F238E27FC236}">
              <a16:creationId xmlns:a16="http://schemas.microsoft.com/office/drawing/2014/main" xmlns="" id="{00000000-0008-0000-2000-00001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1" name="256 CuadroTexto">
          <a:extLst>
            <a:ext uri="{FF2B5EF4-FFF2-40B4-BE49-F238E27FC236}">
              <a16:creationId xmlns:a16="http://schemas.microsoft.com/office/drawing/2014/main" xmlns="" id="{00000000-0008-0000-2000-00001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2" name="257 CuadroTexto">
          <a:extLst>
            <a:ext uri="{FF2B5EF4-FFF2-40B4-BE49-F238E27FC236}">
              <a16:creationId xmlns:a16="http://schemas.microsoft.com/office/drawing/2014/main" xmlns="" id="{00000000-0008-0000-2000-00001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3" name="258 CuadroTexto">
          <a:extLst>
            <a:ext uri="{FF2B5EF4-FFF2-40B4-BE49-F238E27FC236}">
              <a16:creationId xmlns:a16="http://schemas.microsoft.com/office/drawing/2014/main" xmlns="" id="{00000000-0008-0000-2000-00001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4" name="259 CuadroTexto">
          <a:extLst>
            <a:ext uri="{FF2B5EF4-FFF2-40B4-BE49-F238E27FC236}">
              <a16:creationId xmlns:a16="http://schemas.microsoft.com/office/drawing/2014/main" xmlns="" id="{00000000-0008-0000-2000-00002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5" name="260 CuadroTexto">
          <a:extLst>
            <a:ext uri="{FF2B5EF4-FFF2-40B4-BE49-F238E27FC236}">
              <a16:creationId xmlns:a16="http://schemas.microsoft.com/office/drawing/2014/main" xmlns="" id="{00000000-0008-0000-2000-00002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6" name="261 CuadroTexto">
          <a:extLst>
            <a:ext uri="{FF2B5EF4-FFF2-40B4-BE49-F238E27FC236}">
              <a16:creationId xmlns:a16="http://schemas.microsoft.com/office/drawing/2014/main" xmlns="" id="{00000000-0008-0000-2000-00002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7" name="262 CuadroTexto">
          <a:extLst>
            <a:ext uri="{FF2B5EF4-FFF2-40B4-BE49-F238E27FC236}">
              <a16:creationId xmlns:a16="http://schemas.microsoft.com/office/drawing/2014/main" xmlns="" id="{00000000-0008-0000-2000-00002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8" name="263 CuadroTexto">
          <a:extLst>
            <a:ext uri="{FF2B5EF4-FFF2-40B4-BE49-F238E27FC236}">
              <a16:creationId xmlns:a16="http://schemas.microsoft.com/office/drawing/2014/main" xmlns="" id="{00000000-0008-0000-2000-00002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29" name="264 CuadroTexto">
          <a:extLst>
            <a:ext uri="{FF2B5EF4-FFF2-40B4-BE49-F238E27FC236}">
              <a16:creationId xmlns:a16="http://schemas.microsoft.com/office/drawing/2014/main" xmlns="" id="{00000000-0008-0000-2000-00002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0" name="265 CuadroTexto">
          <a:extLst>
            <a:ext uri="{FF2B5EF4-FFF2-40B4-BE49-F238E27FC236}">
              <a16:creationId xmlns:a16="http://schemas.microsoft.com/office/drawing/2014/main" xmlns="" id="{00000000-0008-0000-2000-00002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1" name="266 CuadroTexto">
          <a:extLst>
            <a:ext uri="{FF2B5EF4-FFF2-40B4-BE49-F238E27FC236}">
              <a16:creationId xmlns:a16="http://schemas.microsoft.com/office/drawing/2014/main" xmlns="" id="{00000000-0008-0000-2000-00002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32" name="267 CuadroTexto">
          <a:extLst>
            <a:ext uri="{FF2B5EF4-FFF2-40B4-BE49-F238E27FC236}">
              <a16:creationId xmlns:a16="http://schemas.microsoft.com/office/drawing/2014/main" xmlns="" id="{00000000-0008-0000-2000-00002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1833" name="268 CuadroTexto">
          <a:extLst>
            <a:ext uri="{FF2B5EF4-FFF2-40B4-BE49-F238E27FC236}">
              <a16:creationId xmlns:a16="http://schemas.microsoft.com/office/drawing/2014/main" xmlns="" id="{00000000-0008-0000-2000-00002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4" name="269 CuadroTexto">
          <a:extLst>
            <a:ext uri="{FF2B5EF4-FFF2-40B4-BE49-F238E27FC236}">
              <a16:creationId xmlns:a16="http://schemas.microsoft.com/office/drawing/2014/main" xmlns="" id="{00000000-0008-0000-2000-00002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5" name="270 CuadroTexto">
          <a:extLst>
            <a:ext uri="{FF2B5EF4-FFF2-40B4-BE49-F238E27FC236}">
              <a16:creationId xmlns:a16="http://schemas.microsoft.com/office/drawing/2014/main" xmlns="" id="{00000000-0008-0000-2000-00002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6" name="271 CuadroTexto">
          <a:extLst>
            <a:ext uri="{FF2B5EF4-FFF2-40B4-BE49-F238E27FC236}">
              <a16:creationId xmlns:a16="http://schemas.microsoft.com/office/drawing/2014/main" xmlns="" id="{00000000-0008-0000-2000-00002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7" name="272 CuadroTexto">
          <a:extLst>
            <a:ext uri="{FF2B5EF4-FFF2-40B4-BE49-F238E27FC236}">
              <a16:creationId xmlns:a16="http://schemas.microsoft.com/office/drawing/2014/main" xmlns="" id="{00000000-0008-0000-2000-00002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8" name="273 CuadroTexto">
          <a:extLst>
            <a:ext uri="{FF2B5EF4-FFF2-40B4-BE49-F238E27FC236}">
              <a16:creationId xmlns:a16="http://schemas.microsoft.com/office/drawing/2014/main" xmlns="" id="{00000000-0008-0000-2000-00002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39" name="274 CuadroTexto">
          <a:extLst>
            <a:ext uri="{FF2B5EF4-FFF2-40B4-BE49-F238E27FC236}">
              <a16:creationId xmlns:a16="http://schemas.microsoft.com/office/drawing/2014/main" xmlns="" id="{00000000-0008-0000-2000-00002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0" name="275 CuadroTexto">
          <a:extLst>
            <a:ext uri="{FF2B5EF4-FFF2-40B4-BE49-F238E27FC236}">
              <a16:creationId xmlns:a16="http://schemas.microsoft.com/office/drawing/2014/main" xmlns="" id="{00000000-0008-0000-2000-00003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1" name="276 CuadroTexto">
          <a:extLst>
            <a:ext uri="{FF2B5EF4-FFF2-40B4-BE49-F238E27FC236}">
              <a16:creationId xmlns:a16="http://schemas.microsoft.com/office/drawing/2014/main" xmlns="" id="{00000000-0008-0000-2000-00003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2" name="277 CuadroTexto">
          <a:extLst>
            <a:ext uri="{FF2B5EF4-FFF2-40B4-BE49-F238E27FC236}">
              <a16:creationId xmlns:a16="http://schemas.microsoft.com/office/drawing/2014/main" xmlns="" id="{00000000-0008-0000-2000-00003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3" name="278 CuadroTexto">
          <a:extLst>
            <a:ext uri="{FF2B5EF4-FFF2-40B4-BE49-F238E27FC236}">
              <a16:creationId xmlns:a16="http://schemas.microsoft.com/office/drawing/2014/main" xmlns="" id="{00000000-0008-0000-2000-00003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4" name="279 CuadroTexto">
          <a:extLst>
            <a:ext uri="{FF2B5EF4-FFF2-40B4-BE49-F238E27FC236}">
              <a16:creationId xmlns:a16="http://schemas.microsoft.com/office/drawing/2014/main" xmlns="" id="{00000000-0008-0000-2000-00003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5" name="280 CuadroTexto">
          <a:extLst>
            <a:ext uri="{FF2B5EF4-FFF2-40B4-BE49-F238E27FC236}">
              <a16:creationId xmlns:a16="http://schemas.microsoft.com/office/drawing/2014/main" xmlns="" id="{00000000-0008-0000-2000-00003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6" name="281 CuadroTexto">
          <a:extLst>
            <a:ext uri="{FF2B5EF4-FFF2-40B4-BE49-F238E27FC236}">
              <a16:creationId xmlns:a16="http://schemas.microsoft.com/office/drawing/2014/main" xmlns="" id="{00000000-0008-0000-2000-00003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7" name="282 CuadroTexto">
          <a:extLst>
            <a:ext uri="{FF2B5EF4-FFF2-40B4-BE49-F238E27FC236}">
              <a16:creationId xmlns:a16="http://schemas.microsoft.com/office/drawing/2014/main" xmlns="" id="{00000000-0008-0000-2000-00003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8" name="283 CuadroTexto">
          <a:extLst>
            <a:ext uri="{FF2B5EF4-FFF2-40B4-BE49-F238E27FC236}">
              <a16:creationId xmlns:a16="http://schemas.microsoft.com/office/drawing/2014/main" xmlns="" id="{00000000-0008-0000-2000-00003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1849" name="284 CuadroTexto">
          <a:extLst>
            <a:ext uri="{FF2B5EF4-FFF2-40B4-BE49-F238E27FC236}">
              <a16:creationId xmlns:a16="http://schemas.microsoft.com/office/drawing/2014/main" xmlns="" id="{00000000-0008-0000-2000-00003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50" name="285 CuadroTexto">
          <a:extLst>
            <a:ext uri="{FF2B5EF4-FFF2-40B4-BE49-F238E27FC236}">
              <a16:creationId xmlns:a16="http://schemas.microsoft.com/office/drawing/2014/main" xmlns="" id="{00000000-0008-0000-2000-00003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1" name="286 CuadroTexto">
          <a:extLst>
            <a:ext uri="{FF2B5EF4-FFF2-40B4-BE49-F238E27FC236}">
              <a16:creationId xmlns:a16="http://schemas.microsoft.com/office/drawing/2014/main" xmlns="" id="{00000000-0008-0000-2000-00003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2" name="287 CuadroTexto">
          <a:extLst>
            <a:ext uri="{FF2B5EF4-FFF2-40B4-BE49-F238E27FC236}">
              <a16:creationId xmlns:a16="http://schemas.microsoft.com/office/drawing/2014/main" xmlns="" id="{00000000-0008-0000-2000-00003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3" name="288 CuadroTexto">
          <a:extLst>
            <a:ext uri="{FF2B5EF4-FFF2-40B4-BE49-F238E27FC236}">
              <a16:creationId xmlns:a16="http://schemas.microsoft.com/office/drawing/2014/main" xmlns="" id="{00000000-0008-0000-2000-00003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4" name="289 CuadroTexto">
          <a:extLst>
            <a:ext uri="{FF2B5EF4-FFF2-40B4-BE49-F238E27FC236}">
              <a16:creationId xmlns:a16="http://schemas.microsoft.com/office/drawing/2014/main" xmlns="" id="{00000000-0008-0000-2000-00003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5" name="290 CuadroTexto">
          <a:extLst>
            <a:ext uri="{FF2B5EF4-FFF2-40B4-BE49-F238E27FC236}">
              <a16:creationId xmlns:a16="http://schemas.microsoft.com/office/drawing/2014/main" xmlns="" id="{00000000-0008-0000-2000-00003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6" name="291 CuadroTexto">
          <a:extLst>
            <a:ext uri="{FF2B5EF4-FFF2-40B4-BE49-F238E27FC236}">
              <a16:creationId xmlns:a16="http://schemas.microsoft.com/office/drawing/2014/main" xmlns="" id="{00000000-0008-0000-2000-00004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7" name="292 CuadroTexto">
          <a:extLst>
            <a:ext uri="{FF2B5EF4-FFF2-40B4-BE49-F238E27FC236}">
              <a16:creationId xmlns:a16="http://schemas.microsoft.com/office/drawing/2014/main" xmlns="" id="{00000000-0008-0000-2000-00004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8" name="293 CuadroTexto">
          <a:extLst>
            <a:ext uri="{FF2B5EF4-FFF2-40B4-BE49-F238E27FC236}">
              <a16:creationId xmlns:a16="http://schemas.microsoft.com/office/drawing/2014/main" xmlns="" id="{00000000-0008-0000-2000-00004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59" name="294 CuadroTexto">
          <a:extLst>
            <a:ext uri="{FF2B5EF4-FFF2-40B4-BE49-F238E27FC236}">
              <a16:creationId xmlns:a16="http://schemas.microsoft.com/office/drawing/2014/main" xmlns="" id="{00000000-0008-0000-2000-00004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0" name="295 CuadroTexto">
          <a:extLst>
            <a:ext uri="{FF2B5EF4-FFF2-40B4-BE49-F238E27FC236}">
              <a16:creationId xmlns:a16="http://schemas.microsoft.com/office/drawing/2014/main" xmlns="" id="{00000000-0008-0000-2000-00004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1" name="296 CuadroTexto">
          <a:extLst>
            <a:ext uri="{FF2B5EF4-FFF2-40B4-BE49-F238E27FC236}">
              <a16:creationId xmlns:a16="http://schemas.microsoft.com/office/drawing/2014/main" xmlns="" id="{00000000-0008-0000-2000-00004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1862" name="301 CuadroTexto">
          <a:extLst>
            <a:ext uri="{FF2B5EF4-FFF2-40B4-BE49-F238E27FC236}">
              <a16:creationId xmlns:a16="http://schemas.microsoft.com/office/drawing/2014/main" xmlns="" id="{00000000-0008-0000-2000-00004607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63" name="17 CuadroTexto">
          <a:extLst>
            <a:ext uri="{FF2B5EF4-FFF2-40B4-BE49-F238E27FC236}">
              <a16:creationId xmlns:a16="http://schemas.microsoft.com/office/drawing/2014/main" xmlns="" id="{00000000-0008-0000-2000-00004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1864" name="90 CuadroTexto">
          <a:extLst>
            <a:ext uri="{FF2B5EF4-FFF2-40B4-BE49-F238E27FC236}">
              <a16:creationId xmlns:a16="http://schemas.microsoft.com/office/drawing/2014/main" xmlns="" id="{00000000-0008-0000-2000-000048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5" name="91 CuadroTexto">
          <a:extLst>
            <a:ext uri="{FF2B5EF4-FFF2-40B4-BE49-F238E27FC236}">
              <a16:creationId xmlns:a16="http://schemas.microsoft.com/office/drawing/2014/main" xmlns="" id="{00000000-0008-0000-2000-000049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6" name="92 CuadroTexto">
          <a:extLst>
            <a:ext uri="{FF2B5EF4-FFF2-40B4-BE49-F238E27FC236}">
              <a16:creationId xmlns:a16="http://schemas.microsoft.com/office/drawing/2014/main" xmlns="" id="{00000000-0008-0000-2000-00004A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7" name="93 CuadroTexto">
          <a:extLst>
            <a:ext uri="{FF2B5EF4-FFF2-40B4-BE49-F238E27FC236}">
              <a16:creationId xmlns:a16="http://schemas.microsoft.com/office/drawing/2014/main" xmlns="" id="{00000000-0008-0000-2000-00004B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8" name="94 CuadroTexto">
          <a:extLst>
            <a:ext uri="{FF2B5EF4-FFF2-40B4-BE49-F238E27FC236}">
              <a16:creationId xmlns:a16="http://schemas.microsoft.com/office/drawing/2014/main" xmlns="" id="{00000000-0008-0000-2000-00004C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69" name="95 CuadroTexto">
          <a:extLst>
            <a:ext uri="{FF2B5EF4-FFF2-40B4-BE49-F238E27FC236}">
              <a16:creationId xmlns:a16="http://schemas.microsoft.com/office/drawing/2014/main" xmlns="" id="{00000000-0008-0000-2000-00004D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0" name="96 CuadroTexto">
          <a:extLst>
            <a:ext uri="{FF2B5EF4-FFF2-40B4-BE49-F238E27FC236}">
              <a16:creationId xmlns:a16="http://schemas.microsoft.com/office/drawing/2014/main" xmlns="" id="{00000000-0008-0000-2000-00004E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1" name="97 CuadroTexto">
          <a:extLst>
            <a:ext uri="{FF2B5EF4-FFF2-40B4-BE49-F238E27FC236}">
              <a16:creationId xmlns:a16="http://schemas.microsoft.com/office/drawing/2014/main" xmlns="" id="{00000000-0008-0000-2000-00004F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2" name="98 CuadroTexto">
          <a:extLst>
            <a:ext uri="{FF2B5EF4-FFF2-40B4-BE49-F238E27FC236}">
              <a16:creationId xmlns:a16="http://schemas.microsoft.com/office/drawing/2014/main" xmlns="" id="{00000000-0008-0000-2000-000050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3" name="99 CuadroTexto">
          <a:extLst>
            <a:ext uri="{FF2B5EF4-FFF2-40B4-BE49-F238E27FC236}">
              <a16:creationId xmlns:a16="http://schemas.microsoft.com/office/drawing/2014/main" xmlns="" id="{00000000-0008-0000-2000-000051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4" name="100 CuadroTexto">
          <a:extLst>
            <a:ext uri="{FF2B5EF4-FFF2-40B4-BE49-F238E27FC236}">
              <a16:creationId xmlns:a16="http://schemas.microsoft.com/office/drawing/2014/main" xmlns="" id="{00000000-0008-0000-2000-000052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1875" name="101 CuadroTexto">
          <a:extLst>
            <a:ext uri="{FF2B5EF4-FFF2-40B4-BE49-F238E27FC236}">
              <a16:creationId xmlns:a16="http://schemas.microsoft.com/office/drawing/2014/main" xmlns="" id="{00000000-0008-0000-2000-00005307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1876" name="118 CuadroTexto">
          <a:extLst>
            <a:ext uri="{FF2B5EF4-FFF2-40B4-BE49-F238E27FC236}">
              <a16:creationId xmlns:a16="http://schemas.microsoft.com/office/drawing/2014/main" xmlns="" id="{00000000-0008-0000-2000-00005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7" name="119 CuadroTexto">
          <a:extLst>
            <a:ext uri="{FF2B5EF4-FFF2-40B4-BE49-F238E27FC236}">
              <a16:creationId xmlns:a16="http://schemas.microsoft.com/office/drawing/2014/main" xmlns="" id="{00000000-0008-0000-2000-00005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8" name="120 CuadroTexto">
          <a:extLst>
            <a:ext uri="{FF2B5EF4-FFF2-40B4-BE49-F238E27FC236}">
              <a16:creationId xmlns:a16="http://schemas.microsoft.com/office/drawing/2014/main" xmlns="" id="{00000000-0008-0000-2000-00005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79" name="121 CuadroTexto">
          <a:extLst>
            <a:ext uri="{FF2B5EF4-FFF2-40B4-BE49-F238E27FC236}">
              <a16:creationId xmlns:a16="http://schemas.microsoft.com/office/drawing/2014/main" xmlns="" id="{00000000-0008-0000-2000-00005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0" name="122 CuadroTexto">
          <a:extLst>
            <a:ext uri="{FF2B5EF4-FFF2-40B4-BE49-F238E27FC236}">
              <a16:creationId xmlns:a16="http://schemas.microsoft.com/office/drawing/2014/main" xmlns="" id="{00000000-0008-0000-2000-00005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1" name="123 CuadroTexto">
          <a:extLst>
            <a:ext uri="{FF2B5EF4-FFF2-40B4-BE49-F238E27FC236}">
              <a16:creationId xmlns:a16="http://schemas.microsoft.com/office/drawing/2014/main" xmlns="" id="{00000000-0008-0000-2000-00005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2" name="124 CuadroTexto">
          <a:extLst>
            <a:ext uri="{FF2B5EF4-FFF2-40B4-BE49-F238E27FC236}">
              <a16:creationId xmlns:a16="http://schemas.microsoft.com/office/drawing/2014/main" xmlns="" id="{00000000-0008-0000-2000-00005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3" name="125 CuadroTexto">
          <a:extLst>
            <a:ext uri="{FF2B5EF4-FFF2-40B4-BE49-F238E27FC236}">
              <a16:creationId xmlns:a16="http://schemas.microsoft.com/office/drawing/2014/main" xmlns="" id="{00000000-0008-0000-2000-00005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4" name="143 CuadroTexto">
          <a:extLst>
            <a:ext uri="{FF2B5EF4-FFF2-40B4-BE49-F238E27FC236}">
              <a16:creationId xmlns:a16="http://schemas.microsoft.com/office/drawing/2014/main" xmlns="" id="{00000000-0008-0000-2000-00005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5" name="144 CuadroTexto">
          <a:extLst>
            <a:ext uri="{FF2B5EF4-FFF2-40B4-BE49-F238E27FC236}">
              <a16:creationId xmlns:a16="http://schemas.microsoft.com/office/drawing/2014/main" xmlns="" id="{00000000-0008-0000-2000-00005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6" name="145 CuadroTexto">
          <a:extLst>
            <a:ext uri="{FF2B5EF4-FFF2-40B4-BE49-F238E27FC236}">
              <a16:creationId xmlns:a16="http://schemas.microsoft.com/office/drawing/2014/main" xmlns="" id="{00000000-0008-0000-2000-00005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7" name="146 CuadroTexto">
          <a:extLst>
            <a:ext uri="{FF2B5EF4-FFF2-40B4-BE49-F238E27FC236}">
              <a16:creationId xmlns:a16="http://schemas.microsoft.com/office/drawing/2014/main" xmlns="" id="{00000000-0008-0000-2000-00005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8" name="147 CuadroTexto">
          <a:extLst>
            <a:ext uri="{FF2B5EF4-FFF2-40B4-BE49-F238E27FC236}">
              <a16:creationId xmlns:a16="http://schemas.microsoft.com/office/drawing/2014/main" xmlns="" id="{00000000-0008-0000-2000-00006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89" name="148 CuadroTexto">
          <a:extLst>
            <a:ext uri="{FF2B5EF4-FFF2-40B4-BE49-F238E27FC236}">
              <a16:creationId xmlns:a16="http://schemas.microsoft.com/office/drawing/2014/main" xmlns="" id="{00000000-0008-0000-2000-00006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0" name="149 CuadroTexto">
          <a:extLst>
            <a:ext uri="{FF2B5EF4-FFF2-40B4-BE49-F238E27FC236}">
              <a16:creationId xmlns:a16="http://schemas.microsoft.com/office/drawing/2014/main" xmlns="" id="{00000000-0008-0000-2000-00006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1" name="150 CuadroTexto">
          <a:extLst>
            <a:ext uri="{FF2B5EF4-FFF2-40B4-BE49-F238E27FC236}">
              <a16:creationId xmlns:a16="http://schemas.microsoft.com/office/drawing/2014/main" xmlns="" id="{00000000-0008-0000-2000-00006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2" name="151 CuadroTexto">
          <a:extLst>
            <a:ext uri="{FF2B5EF4-FFF2-40B4-BE49-F238E27FC236}">
              <a16:creationId xmlns:a16="http://schemas.microsoft.com/office/drawing/2014/main" xmlns="" id="{00000000-0008-0000-2000-00006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3" name="152 CuadroTexto">
          <a:extLst>
            <a:ext uri="{FF2B5EF4-FFF2-40B4-BE49-F238E27FC236}">
              <a16:creationId xmlns:a16="http://schemas.microsoft.com/office/drawing/2014/main" xmlns="" id="{00000000-0008-0000-2000-00006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4" name="153 CuadroTexto">
          <a:extLst>
            <a:ext uri="{FF2B5EF4-FFF2-40B4-BE49-F238E27FC236}">
              <a16:creationId xmlns:a16="http://schemas.microsoft.com/office/drawing/2014/main" xmlns="" id="{00000000-0008-0000-2000-00006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5" name="154 CuadroTexto">
          <a:extLst>
            <a:ext uri="{FF2B5EF4-FFF2-40B4-BE49-F238E27FC236}">
              <a16:creationId xmlns:a16="http://schemas.microsoft.com/office/drawing/2014/main" xmlns="" id="{00000000-0008-0000-2000-00006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6" name="155 CuadroTexto">
          <a:extLst>
            <a:ext uri="{FF2B5EF4-FFF2-40B4-BE49-F238E27FC236}">
              <a16:creationId xmlns:a16="http://schemas.microsoft.com/office/drawing/2014/main" xmlns="" id="{00000000-0008-0000-2000-00006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7" name="156 CuadroTexto">
          <a:extLst>
            <a:ext uri="{FF2B5EF4-FFF2-40B4-BE49-F238E27FC236}">
              <a16:creationId xmlns:a16="http://schemas.microsoft.com/office/drawing/2014/main" xmlns="" id="{00000000-0008-0000-2000-00006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8" name="157 CuadroTexto">
          <a:extLst>
            <a:ext uri="{FF2B5EF4-FFF2-40B4-BE49-F238E27FC236}">
              <a16:creationId xmlns:a16="http://schemas.microsoft.com/office/drawing/2014/main" xmlns="" id="{00000000-0008-0000-2000-00006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899" name="158 CuadroTexto">
          <a:extLst>
            <a:ext uri="{FF2B5EF4-FFF2-40B4-BE49-F238E27FC236}">
              <a16:creationId xmlns:a16="http://schemas.microsoft.com/office/drawing/2014/main" xmlns="" id="{00000000-0008-0000-2000-00006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0" name="159 CuadroTexto">
          <a:extLst>
            <a:ext uri="{FF2B5EF4-FFF2-40B4-BE49-F238E27FC236}">
              <a16:creationId xmlns:a16="http://schemas.microsoft.com/office/drawing/2014/main" xmlns="" id="{00000000-0008-0000-2000-00006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1" name="160 CuadroTexto">
          <a:extLst>
            <a:ext uri="{FF2B5EF4-FFF2-40B4-BE49-F238E27FC236}">
              <a16:creationId xmlns:a16="http://schemas.microsoft.com/office/drawing/2014/main" xmlns="" id="{00000000-0008-0000-2000-00006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2" name="161 CuadroTexto">
          <a:extLst>
            <a:ext uri="{FF2B5EF4-FFF2-40B4-BE49-F238E27FC236}">
              <a16:creationId xmlns:a16="http://schemas.microsoft.com/office/drawing/2014/main" xmlns="" id="{00000000-0008-0000-2000-00006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3" name="162 CuadroTexto">
          <a:extLst>
            <a:ext uri="{FF2B5EF4-FFF2-40B4-BE49-F238E27FC236}">
              <a16:creationId xmlns:a16="http://schemas.microsoft.com/office/drawing/2014/main" xmlns="" id="{00000000-0008-0000-2000-00006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4" name="163 CuadroTexto">
          <a:extLst>
            <a:ext uri="{FF2B5EF4-FFF2-40B4-BE49-F238E27FC236}">
              <a16:creationId xmlns:a16="http://schemas.microsoft.com/office/drawing/2014/main" xmlns="" id="{00000000-0008-0000-2000-00007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5" name="164 CuadroTexto">
          <a:extLst>
            <a:ext uri="{FF2B5EF4-FFF2-40B4-BE49-F238E27FC236}">
              <a16:creationId xmlns:a16="http://schemas.microsoft.com/office/drawing/2014/main" xmlns="" id="{00000000-0008-0000-2000-00007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6" name="165 CuadroTexto">
          <a:extLst>
            <a:ext uri="{FF2B5EF4-FFF2-40B4-BE49-F238E27FC236}">
              <a16:creationId xmlns:a16="http://schemas.microsoft.com/office/drawing/2014/main" xmlns="" id="{00000000-0008-0000-2000-00007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7" name="166 CuadroTexto">
          <a:extLst>
            <a:ext uri="{FF2B5EF4-FFF2-40B4-BE49-F238E27FC236}">
              <a16:creationId xmlns:a16="http://schemas.microsoft.com/office/drawing/2014/main" xmlns="" id="{00000000-0008-0000-2000-00007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8" name="167 CuadroTexto">
          <a:extLst>
            <a:ext uri="{FF2B5EF4-FFF2-40B4-BE49-F238E27FC236}">
              <a16:creationId xmlns:a16="http://schemas.microsoft.com/office/drawing/2014/main" xmlns="" id="{00000000-0008-0000-2000-00007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09" name="168 CuadroTexto">
          <a:extLst>
            <a:ext uri="{FF2B5EF4-FFF2-40B4-BE49-F238E27FC236}">
              <a16:creationId xmlns:a16="http://schemas.microsoft.com/office/drawing/2014/main" xmlns="" id="{00000000-0008-0000-2000-00007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0" name="169 CuadroTexto">
          <a:extLst>
            <a:ext uri="{FF2B5EF4-FFF2-40B4-BE49-F238E27FC236}">
              <a16:creationId xmlns:a16="http://schemas.microsoft.com/office/drawing/2014/main" xmlns="" id="{00000000-0008-0000-2000-00007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1" name="170 CuadroTexto">
          <a:extLst>
            <a:ext uri="{FF2B5EF4-FFF2-40B4-BE49-F238E27FC236}">
              <a16:creationId xmlns:a16="http://schemas.microsoft.com/office/drawing/2014/main" xmlns="" id="{00000000-0008-0000-2000-00007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2" name="171 CuadroTexto">
          <a:extLst>
            <a:ext uri="{FF2B5EF4-FFF2-40B4-BE49-F238E27FC236}">
              <a16:creationId xmlns:a16="http://schemas.microsoft.com/office/drawing/2014/main" xmlns="" id="{00000000-0008-0000-2000-00007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3" name="172 CuadroTexto">
          <a:extLst>
            <a:ext uri="{FF2B5EF4-FFF2-40B4-BE49-F238E27FC236}">
              <a16:creationId xmlns:a16="http://schemas.microsoft.com/office/drawing/2014/main" xmlns="" id="{00000000-0008-0000-2000-00007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4" name="173 CuadroTexto">
          <a:extLst>
            <a:ext uri="{FF2B5EF4-FFF2-40B4-BE49-F238E27FC236}">
              <a16:creationId xmlns:a16="http://schemas.microsoft.com/office/drawing/2014/main" xmlns="" id="{00000000-0008-0000-2000-00007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5" name="174 CuadroTexto">
          <a:extLst>
            <a:ext uri="{FF2B5EF4-FFF2-40B4-BE49-F238E27FC236}">
              <a16:creationId xmlns:a16="http://schemas.microsoft.com/office/drawing/2014/main" xmlns="" id="{00000000-0008-0000-2000-00007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6" name="175 CuadroTexto">
          <a:extLst>
            <a:ext uri="{FF2B5EF4-FFF2-40B4-BE49-F238E27FC236}">
              <a16:creationId xmlns:a16="http://schemas.microsoft.com/office/drawing/2014/main" xmlns="" id="{00000000-0008-0000-2000-00007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7" name="176 CuadroTexto">
          <a:extLst>
            <a:ext uri="{FF2B5EF4-FFF2-40B4-BE49-F238E27FC236}">
              <a16:creationId xmlns:a16="http://schemas.microsoft.com/office/drawing/2014/main" xmlns="" id="{00000000-0008-0000-2000-00007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8" name="177 CuadroTexto">
          <a:extLst>
            <a:ext uri="{FF2B5EF4-FFF2-40B4-BE49-F238E27FC236}">
              <a16:creationId xmlns:a16="http://schemas.microsoft.com/office/drawing/2014/main" xmlns="" id="{00000000-0008-0000-2000-00007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19" name="178 CuadroTexto">
          <a:extLst>
            <a:ext uri="{FF2B5EF4-FFF2-40B4-BE49-F238E27FC236}">
              <a16:creationId xmlns:a16="http://schemas.microsoft.com/office/drawing/2014/main" xmlns="" id="{00000000-0008-0000-2000-00007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0" name="179 CuadroTexto">
          <a:extLst>
            <a:ext uri="{FF2B5EF4-FFF2-40B4-BE49-F238E27FC236}">
              <a16:creationId xmlns:a16="http://schemas.microsoft.com/office/drawing/2014/main" xmlns="" id="{00000000-0008-0000-2000-00008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1" name="180 CuadroTexto">
          <a:extLst>
            <a:ext uri="{FF2B5EF4-FFF2-40B4-BE49-F238E27FC236}">
              <a16:creationId xmlns:a16="http://schemas.microsoft.com/office/drawing/2014/main" xmlns="" id="{00000000-0008-0000-2000-00008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2" name="181 CuadroTexto">
          <a:extLst>
            <a:ext uri="{FF2B5EF4-FFF2-40B4-BE49-F238E27FC236}">
              <a16:creationId xmlns:a16="http://schemas.microsoft.com/office/drawing/2014/main" xmlns="" id="{00000000-0008-0000-2000-00008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3" name="182 CuadroTexto">
          <a:extLst>
            <a:ext uri="{FF2B5EF4-FFF2-40B4-BE49-F238E27FC236}">
              <a16:creationId xmlns:a16="http://schemas.microsoft.com/office/drawing/2014/main" xmlns="" id="{00000000-0008-0000-2000-00008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4" name="183 CuadroTexto">
          <a:extLst>
            <a:ext uri="{FF2B5EF4-FFF2-40B4-BE49-F238E27FC236}">
              <a16:creationId xmlns:a16="http://schemas.microsoft.com/office/drawing/2014/main" xmlns="" id="{00000000-0008-0000-2000-00008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5" name="184 CuadroTexto">
          <a:extLst>
            <a:ext uri="{FF2B5EF4-FFF2-40B4-BE49-F238E27FC236}">
              <a16:creationId xmlns:a16="http://schemas.microsoft.com/office/drawing/2014/main" xmlns="" id="{00000000-0008-0000-2000-00008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6" name="185 CuadroTexto">
          <a:extLst>
            <a:ext uri="{FF2B5EF4-FFF2-40B4-BE49-F238E27FC236}">
              <a16:creationId xmlns:a16="http://schemas.microsoft.com/office/drawing/2014/main" xmlns="" id="{00000000-0008-0000-2000-00008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7" name="186 CuadroTexto">
          <a:extLst>
            <a:ext uri="{FF2B5EF4-FFF2-40B4-BE49-F238E27FC236}">
              <a16:creationId xmlns:a16="http://schemas.microsoft.com/office/drawing/2014/main" xmlns="" id="{00000000-0008-0000-2000-00008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8" name="187 CuadroTexto">
          <a:extLst>
            <a:ext uri="{FF2B5EF4-FFF2-40B4-BE49-F238E27FC236}">
              <a16:creationId xmlns:a16="http://schemas.microsoft.com/office/drawing/2014/main" xmlns="" id="{00000000-0008-0000-2000-00008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29" name="188 CuadroTexto">
          <a:extLst>
            <a:ext uri="{FF2B5EF4-FFF2-40B4-BE49-F238E27FC236}">
              <a16:creationId xmlns:a16="http://schemas.microsoft.com/office/drawing/2014/main" xmlns="" id="{00000000-0008-0000-2000-00008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0" name="189 CuadroTexto">
          <a:extLst>
            <a:ext uri="{FF2B5EF4-FFF2-40B4-BE49-F238E27FC236}">
              <a16:creationId xmlns:a16="http://schemas.microsoft.com/office/drawing/2014/main" xmlns="" id="{00000000-0008-0000-2000-00008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1" name="190 CuadroTexto">
          <a:extLst>
            <a:ext uri="{FF2B5EF4-FFF2-40B4-BE49-F238E27FC236}">
              <a16:creationId xmlns:a16="http://schemas.microsoft.com/office/drawing/2014/main" xmlns="" id="{00000000-0008-0000-2000-00008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2" name="191 CuadroTexto">
          <a:extLst>
            <a:ext uri="{FF2B5EF4-FFF2-40B4-BE49-F238E27FC236}">
              <a16:creationId xmlns:a16="http://schemas.microsoft.com/office/drawing/2014/main" xmlns="" id="{00000000-0008-0000-2000-00008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3" name="192 CuadroTexto">
          <a:extLst>
            <a:ext uri="{FF2B5EF4-FFF2-40B4-BE49-F238E27FC236}">
              <a16:creationId xmlns:a16="http://schemas.microsoft.com/office/drawing/2014/main" xmlns="" id="{00000000-0008-0000-2000-00008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4" name="193 CuadroTexto">
          <a:extLst>
            <a:ext uri="{FF2B5EF4-FFF2-40B4-BE49-F238E27FC236}">
              <a16:creationId xmlns:a16="http://schemas.microsoft.com/office/drawing/2014/main" xmlns="" id="{00000000-0008-0000-2000-00008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5" name="194 CuadroTexto">
          <a:extLst>
            <a:ext uri="{FF2B5EF4-FFF2-40B4-BE49-F238E27FC236}">
              <a16:creationId xmlns:a16="http://schemas.microsoft.com/office/drawing/2014/main" xmlns="" id="{00000000-0008-0000-2000-00008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6" name="195 CuadroTexto">
          <a:extLst>
            <a:ext uri="{FF2B5EF4-FFF2-40B4-BE49-F238E27FC236}">
              <a16:creationId xmlns:a16="http://schemas.microsoft.com/office/drawing/2014/main" xmlns="" id="{00000000-0008-0000-2000-00009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7" name="196 CuadroTexto">
          <a:extLst>
            <a:ext uri="{FF2B5EF4-FFF2-40B4-BE49-F238E27FC236}">
              <a16:creationId xmlns:a16="http://schemas.microsoft.com/office/drawing/2014/main" xmlns="" id="{00000000-0008-0000-2000-00009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8" name="197 CuadroTexto">
          <a:extLst>
            <a:ext uri="{FF2B5EF4-FFF2-40B4-BE49-F238E27FC236}">
              <a16:creationId xmlns:a16="http://schemas.microsoft.com/office/drawing/2014/main" xmlns="" id="{00000000-0008-0000-2000-00009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39" name="198 CuadroTexto">
          <a:extLst>
            <a:ext uri="{FF2B5EF4-FFF2-40B4-BE49-F238E27FC236}">
              <a16:creationId xmlns:a16="http://schemas.microsoft.com/office/drawing/2014/main" xmlns="" id="{00000000-0008-0000-2000-00009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0" name="199 CuadroTexto">
          <a:extLst>
            <a:ext uri="{FF2B5EF4-FFF2-40B4-BE49-F238E27FC236}">
              <a16:creationId xmlns:a16="http://schemas.microsoft.com/office/drawing/2014/main" xmlns="" id="{00000000-0008-0000-2000-00009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1" name="200 CuadroTexto">
          <a:extLst>
            <a:ext uri="{FF2B5EF4-FFF2-40B4-BE49-F238E27FC236}">
              <a16:creationId xmlns:a16="http://schemas.microsoft.com/office/drawing/2014/main" xmlns="" id="{00000000-0008-0000-2000-00009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2" name="201 CuadroTexto">
          <a:extLst>
            <a:ext uri="{FF2B5EF4-FFF2-40B4-BE49-F238E27FC236}">
              <a16:creationId xmlns:a16="http://schemas.microsoft.com/office/drawing/2014/main" xmlns="" id="{00000000-0008-0000-2000-00009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3" name="202 CuadroTexto">
          <a:extLst>
            <a:ext uri="{FF2B5EF4-FFF2-40B4-BE49-F238E27FC236}">
              <a16:creationId xmlns:a16="http://schemas.microsoft.com/office/drawing/2014/main" xmlns="" id="{00000000-0008-0000-2000-00009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4" name="203 CuadroTexto">
          <a:extLst>
            <a:ext uri="{FF2B5EF4-FFF2-40B4-BE49-F238E27FC236}">
              <a16:creationId xmlns:a16="http://schemas.microsoft.com/office/drawing/2014/main" xmlns="" id="{00000000-0008-0000-2000-00009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5" name="204 CuadroTexto">
          <a:extLst>
            <a:ext uri="{FF2B5EF4-FFF2-40B4-BE49-F238E27FC236}">
              <a16:creationId xmlns:a16="http://schemas.microsoft.com/office/drawing/2014/main" xmlns="" id="{00000000-0008-0000-2000-00009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6" name="205 CuadroTexto">
          <a:extLst>
            <a:ext uri="{FF2B5EF4-FFF2-40B4-BE49-F238E27FC236}">
              <a16:creationId xmlns:a16="http://schemas.microsoft.com/office/drawing/2014/main" xmlns="" id="{00000000-0008-0000-2000-00009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7" name="206 CuadroTexto">
          <a:extLst>
            <a:ext uri="{FF2B5EF4-FFF2-40B4-BE49-F238E27FC236}">
              <a16:creationId xmlns:a16="http://schemas.microsoft.com/office/drawing/2014/main" xmlns="" id="{00000000-0008-0000-2000-00009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8" name="207 CuadroTexto">
          <a:extLst>
            <a:ext uri="{FF2B5EF4-FFF2-40B4-BE49-F238E27FC236}">
              <a16:creationId xmlns:a16="http://schemas.microsoft.com/office/drawing/2014/main" xmlns="" id="{00000000-0008-0000-2000-00009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49" name="208 CuadroTexto">
          <a:extLst>
            <a:ext uri="{FF2B5EF4-FFF2-40B4-BE49-F238E27FC236}">
              <a16:creationId xmlns:a16="http://schemas.microsoft.com/office/drawing/2014/main" xmlns="" id="{00000000-0008-0000-2000-00009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0" name="209 CuadroTexto">
          <a:extLst>
            <a:ext uri="{FF2B5EF4-FFF2-40B4-BE49-F238E27FC236}">
              <a16:creationId xmlns:a16="http://schemas.microsoft.com/office/drawing/2014/main" xmlns="" id="{00000000-0008-0000-2000-00009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1" name="210 CuadroTexto">
          <a:extLst>
            <a:ext uri="{FF2B5EF4-FFF2-40B4-BE49-F238E27FC236}">
              <a16:creationId xmlns:a16="http://schemas.microsoft.com/office/drawing/2014/main" xmlns="" id="{00000000-0008-0000-2000-00009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2" name="211 CuadroTexto">
          <a:extLst>
            <a:ext uri="{FF2B5EF4-FFF2-40B4-BE49-F238E27FC236}">
              <a16:creationId xmlns:a16="http://schemas.microsoft.com/office/drawing/2014/main" xmlns="" id="{00000000-0008-0000-2000-0000A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3" name="212 CuadroTexto">
          <a:extLst>
            <a:ext uri="{FF2B5EF4-FFF2-40B4-BE49-F238E27FC236}">
              <a16:creationId xmlns:a16="http://schemas.microsoft.com/office/drawing/2014/main" xmlns="" id="{00000000-0008-0000-2000-0000A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4" name="213 CuadroTexto">
          <a:extLst>
            <a:ext uri="{FF2B5EF4-FFF2-40B4-BE49-F238E27FC236}">
              <a16:creationId xmlns:a16="http://schemas.microsoft.com/office/drawing/2014/main" xmlns="" id="{00000000-0008-0000-2000-0000A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5" name="214 CuadroTexto">
          <a:extLst>
            <a:ext uri="{FF2B5EF4-FFF2-40B4-BE49-F238E27FC236}">
              <a16:creationId xmlns:a16="http://schemas.microsoft.com/office/drawing/2014/main" xmlns="" id="{00000000-0008-0000-2000-0000A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6" name="215 CuadroTexto">
          <a:extLst>
            <a:ext uri="{FF2B5EF4-FFF2-40B4-BE49-F238E27FC236}">
              <a16:creationId xmlns:a16="http://schemas.microsoft.com/office/drawing/2014/main" xmlns="" id="{00000000-0008-0000-2000-0000A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7" name="216 CuadroTexto">
          <a:extLst>
            <a:ext uri="{FF2B5EF4-FFF2-40B4-BE49-F238E27FC236}">
              <a16:creationId xmlns:a16="http://schemas.microsoft.com/office/drawing/2014/main" xmlns="" id="{00000000-0008-0000-2000-0000A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8" name="217 CuadroTexto">
          <a:extLst>
            <a:ext uri="{FF2B5EF4-FFF2-40B4-BE49-F238E27FC236}">
              <a16:creationId xmlns:a16="http://schemas.microsoft.com/office/drawing/2014/main" xmlns="" id="{00000000-0008-0000-2000-0000A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59" name="218 CuadroTexto">
          <a:extLst>
            <a:ext uri="{FF2B5EF4-FFF2-40B4-BE49-F238E27FC236}">
              <a16:creationId xmlns:a16="http://schemas.microsoft.com/office/drawing/2014/main" xmlns="" id="{00000000-0008-0000-2000-0000A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0" name="219 CuadroTexto">
          <a:extLst>
            <a:ext uri="{FF2B5EF4-FFF2-40B4-BE49-F238E27FC236}">
              <a16:creationId xmlns:a16="http://schemas.microsoft.com/office/drawing/2014/main" xmlns="" id="{00000000-0008-0000-2000-0000A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1" name="220 CuadroTexto">
          <a:extLst>
            <a:ext uri="{FF2B5EF4-FFF2-40B4-BE49-F238E27FC236}">
              <a16:creationId xmlns:a16="http://schemas.microsoft.com/office/drawing/2014/main" xmlns="" id="{00000000-0008-0000-2000-0000A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2" name="221 CuadroTexto">
          <a:extLst>
            <a:ext uri="{FF2B5EF4-FFF2-40B4-BE49-F238E27FC236}">
              <a16:creationId xmlns:a16="http://schemas.microsoft.com/office/drawing/2014/main" xmlns="" id="{00000000-0008-0000-2000-0000A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3" name="222 CuadroTexto">
          <a:extLst>
            <a:ext uri="{FF2B5EF4-FFF2-40B4-BE49-F238E27FC236}">
              <a16:creationId xmlns:a16="http://schemas.microsoft.com/office/drawing/2014/main" xmlns="" id="{00000000-0008-0000-2000-0000A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4" name="223 CuadroTexto">
          <a:extLst>
            <a:ext uri="{FF2B5EF4-FFF2-40B4-BE49-F238E27FC236}">
              <a16:creationId xmlns:a16="http://schemas.microsoft.com/office/drawing/2014/main" xmlns="" id="{00000000-0008-0000-2000-0000A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5" name="224 CuadroTexto">
          <a:extLst>
            <a:ext uri="{FF2B5EF4-FFF2-40B4-BE49-F238E27FC236}">
              <a16:creationId xmlns:a16="http://schemas.microsoft.com/office/drawing/2014/main" xmlns="" id="{00000000-0008-0000-2000-0000A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6" name="225 CuadroTexto">
          <a:extLst>
            <a:ext uri="{FF2B5EF4-FFF2-40B4-BE49-F238E27FC236}">
              <a16:creationId xmlns:a16="http://schemas.microsoft.com/office/drawing/2014/main" xmlns="" id="{00000000-0008-0000-2000-0000A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7" name="226 CuadroTexto">
          <a:extLst>
            <a:ext uri="{FF2B5EF4-FFF2-40B4-BE49-F238E27FC236}">
              <a16:creationId xmlns:a16="http://schemas.microsoft.com/office/drawing/2014/main" xmlns="" id="{00000000-0008-0000-2000-0000A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8" name="227 CuadroTexto">
          <a:extLst>
            <a:ext uri="{FF2B5EF4-FFF2-40B4-BE49-F238E27FC236}">
              <a16:creationId xmlns:a16="http://schemas.microsoft.com/office/drawing/2014/main" xmlns="" id="{00000000-0008-0000-2000-0000B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69" name="228 CuadroTexto">
          <a:extLst>
            <a:ext uri="{FF2B5EF4-FFF2-40B4-BE49-F238E27FC236}">
              <a16:creationId xmlns:a16="http://schemas.microsoft.com/office/drawing/2014/main" xmlns="" id="{00000000-0008-0000-2000-0000B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0" name="229 CuadroTexto">
          <a:extLst>
            <a:ext uri="{FF2B5EF4-FFF2-40B4-BE49-F238E27FC236}">
              <a16:creationId xmlns:a16="http://schemas.microsoft.com/office/drawing/2014/main" xmlns="" id="{00000000-0008-0000-2000-0000B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1" name="230 CuadroTexto">
          <a:extLst>
            <a:ext uri="{FF2B5EF4-FFF2-40B4-BE49-F238E27FC236}">
              <a16:creationId xmlns:a16="http://schemas.microsoft.com/office/drawing/2014/main" xmlns="" id="{00000000-0008-0000-2000-0000B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2" name="231 CuadroTexto">
          <a:extLst>
            <a:ext uri="{FF2B5EF4-FFF2-40B4-BE49-F238E27FC236}">
              <a16:creationId xmlns:a16="http://schemas.microsoft.com/office/drawing/2014/main" xmlns="" id="{00000000-0008-0000-2000-0000B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3" name="232 CuadroTexto">
          <a:extLst>
            <a:ext uri="{FF2B5EF4-FFF2-40B4-BE49-F238E27FC236}">
              <a16:creationId xmlns:a16="http://schemas.microsoft.com/office/drawing/2014/main" xmlns="" id="{00000000-0008-0000-2000-0000B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4" name="233 CuadroTexto">
          <a:extLst>
            <a:ext uri="{FF2B5EF4-FFF2-40B4-BE49-F238E27FC236}">
              <a16:creationId xmlns:a16="http://schemas.microsoft.com/office/drawing/2014/main" xmlns="" id="{00000000-0008-0000-2000-0000B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5" name="234 CuadroTexto">
          <a:extLst>
            <a:ext uri="{FF2B5EF4-FFF2-40B4-BE49-F238E27FC236}">
              <a16:creationId xmlns:a16="http://schemas.microsoft.com/office/drawing/2014/main" xmlns="" id="{00000000-0008-0000-2000-0000B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6" name="235 CuadroTexto">
          <a:extLst>
            <a:ext uri="{FF2B5EF4-FFF2-40B4-BE49-F238E27FC236}">
              <a16:creationId xmlns:a16="http://schemas.microsoft.com/office/drawing/2014/main" xmlns="" id="{00000000-0008-0000-2000-0000B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7" name="236 CuadroTexto">
          <a:extLst>
            <a:ext uri="{FF2B5EF4-FFF2-40B4-BE49-F238E27FC236}">
              <a16:creationId xmlns:a16="http://schemas.microsoft.com/office/drawing/2014/main" xmlns="" id="{00000000-0008-0000-2000-0000B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8" name="237 CuadroTexto">
          <a:extLst>
            <a:ext uri="{FF2B5EF4-FFF2-40B4-BE49-F238E27FC236}">
              <a16:creationId xmlns:a16="http://schemas.microsoft.com/office/drawing/2014/main" xmlns="" id="{00000000-0008-0000-2000-0000B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79" name="238 CuadroTexto">
          <a:extLst>
            <a:ext uri="{FF2B5EF4-FFF2-40B4-BE49-F238E27FC236}">
              <a16:creationId xmlns:a16="http://schemas.microsoft.com/office/drawing/2014/main" xmlns="" id="{00000000-0008-0000-2000-0000B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0" name="239 CuadroTexto">
          <a:extLst>
            <a:ext uri="{FF2B5EF4-FFF2-40B4-BE49-F238E27FC236}">
              <a16:creationId xmlns:a16="http://schemas.microsoft.com/office/drawing/2014/main" xmlns="" id="{00000000-0008-0000-2000-0000B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1" name="240 CuadroTexto">
          <a:extLst>
            <a:ext uri="{FF2B5EF4-FFF2-40B4-BE49-F238E27FC236}">
              <a16:creationId xmlns:a16="http://schemas.microsoft.com/office/drawing/2014/main" xmlns="" id="{00000000-0008-0000-2000-0000B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2" name="241 CuadroTexto">
          <a:extLst>
            <a:ext uri="{FF2B5EF4-FFF2-40B4-BE49-F238E27FC236}">
              <a16:creationId xmlns:a16="http://schemas.microsoft.com/office/drawing/2014/main" xmlns="" id="{00000000-0008-0000-2000-0000B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3" name="242 CuadroTexto">
          <a:extLst>
            <a:ext uri="{FF2B5EF4-FFF2-40B4-BE49-F238E27FC236}">
              <a16:creationId xmlns:a16="http://schemas.microsoft.com/office/drawing/2014/main" xmlns="" id="{00000000-0008-0000-2000-0000B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4" name="243 CuadroTexto">
          <a:extLst>
            <a:ext uri="{FF2B5EF4-FFF2-40B4-BE49-F238E27FC236}">
              <a16:creationId xmlns:a16="http://schemas.microsoft.com/office/drawing/2014/main" xmlns="" id="{00000000-0008-0000-2000-0000C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5" name="244 CuadroTexto">
          <a:extLst>
            <a:ext uri="{FF2B5EF4-FFF2-40B4-BE49-F238E27FC236}">
              <a16:creationId xmlns:a16="http://schemas.microsoft.com/office/drawing/2014/main" xmlns="" id="{00000000-0008-0000-2000-0000C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6" name="245 CuadroTexto">
          <a:extLst>
            <a:ext uri="{FF2B5EF4-FFF2-40B4-BE49-F238E27FC236}">
              <a16:creationId xmlns:a16="http://schemas.microsoft.com/office/drawing/2014/main" xmlns="" id="{00000000-0008-0000-2000-0000C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7" name="246 CuadroTexto">
          <a:extLst>
            <a:ext uri="{FF2B5EF4-FFF2-40B4-BE49-F238E27FC236}">
              <a16:creationId xmlns:a16="http://schemas.microsoft.com/office/drawing/2014/main" xmlns="" id="{00000000-0008-0000-2000-0000C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8" name="247 CuadroTexto">
          <a:extLst>
            <a:ext uri="{FF2B5EF4-FFF2-40B4-BE49-F238E27FC236}">
              <a16:creationId xmlns:a16="http://schemas.microsoft.com/office/drawing/2014/main" xmlns="" id="{00000000-0008-0000-2000-0000C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89" name="248 CuadroTexto">
          <a:extLst>
            <a:ext uri="{FF2B5EF4-FFF2-40B4-BE49-F238E27FC236}">
              <a16:creationId xmlns:a16="http://schemas.microsoft.com/office/drawing/2014/main" xmlns="" id="{00000000-0008-0000-2000-0000C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0" name="249 CuadroTexto">
          <a:extLst>
            <a:ext uri="{FF2B5EF4-FFF2-40B4-BE49-F238E27FC236}">
              <a16:creationId xmlns:a16="http://schemas.microsoft.com/office/drawing/2014/main" xmlns="" id="{00000000-0008-0000-2000-0000C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1" name="250 CuadroTexto">
          <a:extLst>
            <a:ext uri="{FF2B5EF4-FFF2-40B4-BE49-F238E27FC236}">
              <a16:creationId xmlns:a16="http://schemas.microsoft.com/office/drawing/2014/main" xmlns="" id="{00000000-0008-0000-2000-0000C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2" name="251 CuadroTexto">
          <a:extLst>
            <a:ext uri="{FF2B5EF4-FFF2-40B4-BE49-F238E27FC236}">
              <a16:creationId xmlns:a16="http://schemas.microsoft.com/office/drawing/2014/main" xmlns="" id="{00000000-0008-0000-2000-0000C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3" name="252 CuadroTexto">
          <a:extLst>
            <a:ext uri="{FF2B5EF4-FFF2-40B4-BE49-F238E27FC236}">
              <a16:creationId xmlns:a16="http://schemas.microsoft.com/office/drawing/2014/main" xmlns="" id="{00000000-0008-0000-2000-0000C9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4" name="253 CuadroTexto">
          <a:extLst>
            <a:ext uri="{FF2B5EF4-FFF2-40B4-BE49-F238E27FC236}">
              <a16:creationId xmlns:a16="http://schemas.microsoft.com/office/drawing/2014/main" xmlns="" id="{00000000-0008-0000-2000-0000C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5" name="254 CuadroTexto">
          <a:extLst>
            <a:ext uri="{FF2B5EF4-FFF2-40B4-BE49-F238E27FC236}">
              <a16:creationId xmlns:a16="http://schemas.microsoft.com/office/drawing/2014/main" xmlns="" id="{00000000-0008-0000-2000-0000C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6" name="255 CuadroTexto">
          <a:extLst>
            <a:ext uri="{FF2B5EF4-FFF2-40B4-BE49-F238E27FC236}">
              <a16:creationId xmlns:a16="http://schemas.microsoft.com/office/drawing/2014/main" xmlns="" id="{00000000-0008-0000-2000-0000C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7" name="256 CuadroTexto">
          <a:extLst>
            <a:ext uri="{FF2B5EF4-FFF2-40B4-BE49-F238E27FC236}">
              <a16:creationId xmlns:a16="http://schemas.microsoft.com/office/drawing/2014/main" xmlns="" id="{00000000-0008-0000-2000-0000C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8" name="257 CuadroTexto">
          <a:extLst>
            <a:ext uri="{FF2B5EF4-FFF2-40B4-BE49-F238E27FC236}">
              <a16:creationId xmlns:a16="http://schemas.microsoft.com/office/drawing/2014/main" xmlns="" id="{00000000-0008-0000-2000-0000C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1999" name="258 CuadroTexto">
          <a:extLst>
            <a:ext uri="{FF2B5EF4-FFF2-40B4-BE49-F238E27FC236}">
              <a16:creationId xmlns:a16="http://schemas.microsoft.com/office/drawing/2014/main" xmlns="" id="{00000000-0008-0000-2000-0000C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0" name="259 CuadroTexto">
          <a:extLst>
            <a:ext uri="{FF2B5EF4-FFF2-40B4-BE49-F238E27FC236}">
              <a16:creationId xmlns:a16="http://schemas.microsoft.com/office/drawing/2014/main" xmlns="" id="{00000000-0008-0000-2000-0000D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1" name="260 CuadroTexto">
          <a:extLst>
            <a:ext uri="{FF2B5EF4-FFF2-40B4-BE49-F238E27FC236}">
              <a16:creationId xmlns:a16="http://schemas.microsoft.com/office/drawing/2014/main" xmlns="" id="{00000000-0008-0000-2000-0000D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2" name="261 CuadroTexto">
          <a:extLst>
            <a:ext uri="{FF2B5EF4-FFF2-40B4-BE49-F238E27FC236}">
              <a16:creationId xmlns:a16="http://schemas.microsoft.com/office/drawing/2014/main" xmlns="" id="{00000000-0008-0000-2000-0000D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3" name="262 CuadroTexto">
          <a:extLst>
            <a:ext uri="{FF2B5EF4-FFF2-40B4-BE49-F238E27FC236}">
              <a16:creationId xmlns:a16="http://schemas.microsoft.com/office/drawing/2014/main" xmlns="" id="{00000000-0008-0000-2000-0000D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4" name="263 CuadroTexto">
          <a:extLst>
            <a:ext uri="{FF2B5EF4-FFF2-40B4-BE49-F238E27FC236}">
              <a16:creationId xmlns:a16="http://schemas.microsoft.com/office/drawing/2014/main" xmlns="" id="{00000000-0008-0000-2000-0000D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5" name="264 CuadroTexto">
          <a:extLst>
            <a:ext uri="{FF2B5EF4-FFF2-40B4-BE49-F238E27FC236}">
              <a16:creationId xmlns:a16="http://schemas.microsoft.com/office/drawing/2014/main" xmlns="" id="{00000000-0008-0000-2000-0000D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6" name="265 CuadroTexto">
          <a:extLst>
            <a:ext uri="{FF2B5EF4-FFF2-40B4-BE49-F238E27FC236}">
              <a16:creationId xmlns:a16="http://schemas.microsoft.com/office/drawing/2014/main" xmlns="" id="{00000000-0008-0000-2000-0000D6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7" name="266 CuadroTexto">
          <a:extLst>
            <a:ext uri="{FF2B5EF4-FFF2-40B4-BE49-F238E27FC236}">
              <a16:creationId xmlns:a16="http://schemas.microsoft.com/office/drawing/2014/main" xmlns="" id="{00000000-0008-0000-2000-0000D7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08" name="267 CuadroTexto">
          <a:extLst>
            <a:ext uri="{FF2B5EF4-FFF2-40B4-BE49-F238E27FC236}">
              <a16:creationId xmlns:a16="http://schemas.microsoft.com/office/drawing/2014/main" xmlns="" id="{00000000-0008-0000-2000-0000D8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009" name="268 CuadroTexto">
          <a:extLst>
            <a:ext uri="{FF2B5EF4-FFF2-40B4-BE49-F238E27FC236}">
              <a16:creationId xmlns:a16="http://schemas.microsoft.com/office/drawing/2014/main" xmlns="" id="{00000000-0008-0000-2000-0000D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0" name="269 CuadroTexto">
          <a:extLst>
            <a:ext uri="{FF2B5EF4-FFF2-40B4-BE49-F238E27FC236}">
              <a16:creationId xmlns:a16="http://schemas.microsoft.com/office/drawing/2014/main" xmlns="" id="{00000000-0008-0000-2000-0000DA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1" name="270 CuadroTexto">
          <a:extLst>
            <a:ext uri="{FF2B5EF4-FFF2-40B4-BE49-F238E27FC236}">
              <a16:creationId xmlns:a16="http://schemas.microsoft.com/office/drawing/2014/main" xmlns="" id="{00000000-0008-0000-2000-0000DB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2" name="271 CuadroTexto">
          <a:extLst>
            <a:ext uri="{FF2B5EF4-FFF2-40B4-BE49-F238E27FC236}">
              <a16:creationId xmlns:a16="http://schemas.microsoft.com/office/drawing/2014/main" xmlns="" id="{00000000-0008-0000-2000-0000DC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3" name="272 CuadroTexto">
          <a:extLst>
            <a:ext uri="{FF2B5EF4-FFF2-40B4-BE49-F238E27FC236}">
              <a16:creationId xmlns:a16="http://schemas.microsoft.com/office/drawing/2014/main" xmlns="" id="{00000000-0008-0000-2000-0000DD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4" name="273 CuadroTexto">
          <a:extLst>
            <a:ext uri="{FF2B5EF4-FFF2-40B4-BE49-F238E27FC236}">
              <a16:creationId xmlns:a16="http://schemas.microsoft.com/office/drawing/2014/main" xmlns="" id="{00000000-0008-0000-2000-0000DE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5" name="274 CuadroTexto">
          <a:extLst>
            <a:ext uri="{FF2B5EF4-FFF2-40B4-BE49-F238E27FC236}">
              <a16:creationId xmlns:a16="http://schemas.microsoft.com/office/drawing/2014/main" xmlns="" id="{00000000-0008-0000-2000-0000DF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6" name="275 CuadroTexto">
          <a:extLst>
            <a:ext uri="{FF2B5EF4-FFF2-40B4-BE49-F238E27FC236}">
              <a16:creationId xmlns:a16="http://schemas.microsoft.com/office/drawing/2014/main" xmlns="" id="{00000000-0008-0000-2000-0000E0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7" name="276 CuadroTexto">
          <a:extLst>
            <a:ext uri="{FF2B5EF4-FFF2-40B4-BE49-F238E27FC236}">
              <a16:creationId xmlns:a16="http://schemas.microsoft.com/office/drawing/2014/main" xmlns="" id="{00000000-0008-0000-2000-0000E1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8" name="277 CuadroTexto">
          <a:extLst>
            <a:ext uri="{FF2B5EF4-FFF2-40B4-BE49-F238E27FC236}">
              <a16:creationId xmlns:a16="http://schemas.microsoft.com/office/drawing/2014/main" xmlns="" id="{00000000-0008-0000-2000-0000E2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19" name="278 CuadroTexto">
          <a:extLst>
            <a:ext uri="{FF2B5EF4-FFF2-40B4-BE49-F238E27FC236}">
              <a16:creationId xmlns:a16="http://schemas.microsoft.com/office/drawing/2014/main" xmlns="" id="{00000000-0008-0000-2000-0000E3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0" name="279 CuadroTexto">
          <a:extLst>
            <a:ext uri="{FF2B5EF4-FFF2-40B4-BE49-F238E27FC236}">
              <a16:creationId xmlns:a16="http://schemas.microsoft.com/office/drawing/2014/main" xmlns="" id="{00000000-0008-0000-2000-0000E4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1" name="280 CuadroTexto">
          <a:extLst>
            <a:ext uri="{FF2B5EF4-FFF2-40B4-BE49-F238E27FC236}">
              <a16:creationId xmlns:a16="http://schemas.microsoft.com/office/drawing/2014/main" xmlns="" id="{00000000-0008-0000-2000-0000E5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2" name="281 CuadroTexto">
          <a:extLst>
            <a:ext uri="{FF2B5EF4-FFF2-40B4-BE49-F238E27FC236}">
              <a16:creationId xmlns:a16="http://schemas.microsoft.com/office/drawing/2014/main" xmlns="" id="{00000000-0008-0000-2000-0000E6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3" name="282 CuadroTexto">
          <a:extLst>
            <a:ext uri="{FF2B5EF4-FFF2-40B4-BE49-F238E27FC236}">
              <a16:creationId xmlns:a16="http://schemas.microsoft.com/office/drawing/2014/main" xmlns="" id="{00000000-0008-0000-2000-0000E7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4" name="283 CuadroTexto">
          <a:extLst>
            <a:ext uri="{FF2B5EF4-FFF2-40B4-BE49-F238E27FC236}">
              <a16:creationId xmlns:a16="http://schemas.microsoft.com/office/drawing/2014/main" xmlns="" id="{00000000-0008-0000-2000-0000E8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025" name="284 CuadroTexto">
          <a:extLst>
            <a:ext uri="{FF2B5EF4-FFF2-40B4-BE49-F238E27FC236}">
              <a16:creationId xmlns:a16="http://schemas.microsoft.com/office/drawing/2014/main" xmlns="" id="{00000000-0008-0000-2000-0000E907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26" name="285 CuadroTexto">
          <a:extLst>
            <a:ext uri="{FF2B5EF4-FFF2-40B4-BE49-F238E27FC236}">
              <a16:creationId xmlns:a16="http://schemas.microsoft.com/office/drawing/2014/main" xmlns="" id="{00000000-0008-0000-2000-0000EA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7" name="286 CuadroTexto">
          <a:extLst>
            <a:ext uri="{FF2B5EF4-FFF2-40B4-BE49-F238E27FC236}">
              <a16:creationId xmlns:a16="http://schemas.microsoft.com/office/drawing/2014/main" xmlns="" id="{00000000-0008-0000-2000-0000EB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8" name="287 CuadroTexto">
          <a:extLst>
            <a:ext uri="{FF2B5EF4-FFF2-40B4-BE49-F238E27FC236}">
              <a16:creationId xmlns:a16="http://schemas.microsoft.com/office/drawing/2014/main" xmlns="" id="{00000000-0008-0000-2000-0000EC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29" name="288 CuadroTexto">
          <a:extLst>
            <a:ext uri="{FF2B5EF4-FFF2-40B4-BE49-F238E27FC236}">
              <a16:creationId xmlns:a16="http://schemas.microsoft.com/office/drawing/2014/main" xmlns="" id="{00000000-0008-0000-2000-0000ED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0" name="289 CuadroTexto">
          <a:extLst>
            <a:ext uri="{FF2B5EF4-FFF2-40B4-BE49-F238E27FC236}">
              <a16:creationId xmlns:a16="http://schemas.microsoft.com/office/drawing/2014/main" xmlns="" id="{00000000-0008-0000-2000-0000EE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1" name="290 CuadroTexto">
          <a:extLst>
            <a:ext uri="{FF2B5EF4-FFF2-40B4-BE49-F238E27FC236}">
              <a16:creationId xmlns:a16="http://schemas.microsoft.com/office/drawing/2014/main" xmlns="" id="{00000000-0008-0000-2000-0000EF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2" name="291 CuadroTexto">
          <a:extLst>
            <a:ext uri="{FF2B5EF4-FFF2-40B4-BE49-F238E27FC236}">
              <a16:creationId xmlns:a16="http://schemas.microsoft.com/office/drawing/2014/main" xmlns="" id="{00000000-0008-0000-2000-0000F0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3" name="292 CuadroTexto">
          <a:extLst>
            <a:ext uri="{FF2B5EF4-FFF2-40B4-BE49-F238E27FC236}">
              <a16:creationId xmlns:a16="http://schemas.microsoft.com/office/drawing/2014/main" xmlns="" id="{00000000-0008-0000-2000-0000F1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4" name="293 CuadroTexto">
          <a:extLst>
            <a:ext uri="{FF2B5EF4-FFF2-40B4-BE49-F238E27FC236}">
              <a16:creationId xmlns:a16="http://schemas.microsoft.com/office/drawing/2014/main" xmlns="" id="{00000000-0008-0000-2000-0000F2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5" name="294 CuadroTexto">
          <a:extLst>
            <a:ext uri="{FF2B5EF4-FFF2-40B4-BE49-F238E27FC236}">
              <a16:creationId xmlns:a16="http://schemas.microsoft.com/office/drawing/2014/main" xmlns="" id="{00000000-0008-0000-2000-0000F3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6" name="295 CuadroTexto">
          <a:extLst>
            <a:ext uri="{FF2B5EF4-FFF2-40B4-BE49-F238E27FC236}">
              <a16:creationId xmlns:a16="http://schemas.microsoft.com/office/drawing/2014/main" xmlns="" id="{00000000-0008-0000-2000-0000F4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7" name="296 CuadroTexto">
          <a:extLst>
            <a:ext uri="{FF2B5EF4-FFF2-40B4-BE49-F238E27FC236}">
              <a16:creationId xmlns:a16="http://schemas.microsoft.com/office/drawing/2014/main" xmlns="" id="{00000000-0008-0000-2000-0000F507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38" name="17 CuadroTexto">
          <a:extLst>
            <a:ext uri="{FF2B5EF4-FFF2-40B4-BE49-F238E27FC236}">
              <a16:creationId xmlns:a16="http://schemas.microsoft.com/office/drawing/2014/main" xmlns="" id="{00000000-0008-0000-2000-0000F607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039" name="90 CuadroTexto">
          <a:extLst>
            <a:ext uri="{FF2B5EF4-FFF2-40B4-BE49-F238E27FC236}">
              <a16:creationId xmlns:a16="http://schemas.microsoft.com/office/drawing/2014/main" xmlns="" id="{00000000-0008-0000-2000-0000F7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0" name="91 CuadroTexto">
          <a:extLst>
            <a:ext uri="{FF2B5EF4-FFF2-40B4-BE49-F238E27FC236}">
              <a16:creationId xmlns:a16="http://schemas.microsoft.com/office/drawing/2014/main" xmlns="" id="{00000000-0008-0000-2000-0000F8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1" name="92 CuadroTexto">
          <a:extLst>
            <a:ext uri="{FF2B5EF4-FFF2-40B4-BE49-F238E27FC236}">
              <a16:creationId xmlns:a16="http://schemas.microsoft.com/office/drawing/2014/main" xmlns="" id="{00000000-0008-0000-2000-0000F9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2" name="93 CuadroTexto">
          <a:extLst>
            <a:ext uri="{FF2B5EF4-FFF2-40B4-BE49-F238E27FC236}">
              <a16:creationId xmlns:a16="http://schemas.microsoft.com/office/drawing/2014/main" xmlns="" id="{00000000-0008-0000-2000-0000FA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3" name="94 CuadroTexto">
          <a:extLst>
            <a:ext uri="{FF2B5EF4-FFF2-40B4-BE49-F238E27FC236}">
              <a16:creationId xmlns:a16="http://schemas.microsoft.com/office/drawing/2014/main" xmlns="" id="{00000000-0008-0000-2000-0000FB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4" name="95 CuadroTexto">
          <a:extLst>
            <a:ext uri="{FF2B5EF4-FFF2-40B4-BE49-F238E27FC236}">
              <a16:creationId xmlns:a16="http://schemas.microsoft.com/office/drawing/2014/main" xmlns="" id="{00000000-0008-0000-2000-0000FC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5" name="96 CuadroTexto">
          <a:extLst>
            <a:ext uri="{FF2B5EF4-FFF2-40B4-BE49-F238E27FC236}">
              <a16:creationId xmlns:a16="http://schemas.microsoft.com/office/drawing/2014/main" xmlns="" id="{00000000-0008-0000-2000-0000FD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6" name="97 CuadroTexto">
          <a:extLst>
            <a:ext uri="{FF2B5EF4-FFF2-40B4-BE49-F238E27FC236}">
              <a16:creationId xmlns:a16="http://schemas.microsoft.com/office/drawing/2014/main" xmlns="" id="{00000000-0008-0000-2000-0000FE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7" name="98 CuadroTexto">
          <a:extLst>
            <a:ext uri="{FF2B5EF4-FFF2-40B4-BE49-F238E27FC236}">
              <a16:creationId xmlns:a16="http://schemas.microsoft.com/office/drawing/2014/main" xmlns="" id="{00000000-0008-0000-2000-0000FF07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8" name="99 CuadroTexto">
          <a:extLst>
            <a:ext uri="{FF2B5EF4-FFF2-40B4-BE49-F238E27FC236}">
              <a16:creationId xmlns:a16="http://schemas.microsoft.com/office/drawing/2014/main" xmlns="" id="{00000000-0008-0000-2000-000000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49" name="100 CuadroTexto">
          <a:extLst>
            <a:ext uri="{FF2B5EF4-FFF2-40B4-BE49-F238E27FC236}">
              <a16:creationId xmlns:a16="http://schemas.microsoft.com/office/drawing/2014/main" xmlns="" id="{00000000-0008-0000-2000-000001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050" name="101 CuadroTexto">
          <a:extLst>
            <a:ext uri="{FF2B5EF4-FFF2-40B4-BE49-F238E27FC236}">
              <a16:creationId xmlns:a16="http://schemas.microsoft.com/office/drawing/2014/main" xmlns="" id="{00000000-0008-0000-2000-000002080000}"/>
            </a:ext>
          </a:extLst>
        </xdr:cNvPr>
        <xdr:cNvSpPr txBox="1"/>
      </xdr:nvSpPr>
      <xdr:spPr>
        <a:xfrm>
          <a:off x="0" y="224790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051" name="118 CuadroTexto">
          <a:extLst>
            <a:ext uri="{FF2B5EF4-FFF2-40B4-BE49-F238E27FC236}">
              <a16:creationId xmlns:a16="http://schemas.microsoft.com/office/drawing/2014/main" xmlns="" id="{00000000-0008-0000-2000-00000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2" name="119 CuadroTexto">
          <a:extLst>
            <a:ext uri="{FF2B5EF4-FFF2-40B4-BE49-F238E27FC236}">
              <a16:creationId xmlns:a16="http://schemas.microsoft.com/office/drawing/2014/main" xmlns="" id="{00000000-0008-0000-2000-00000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3" name="120 CuadroTexto">
          <a:extLst>
            <a:ext uri="{FF2B5EF4-FFF2-40B4-BE49-F238E27FC236}">
              <a16:creationId xmlns:a16="http://schemas.microsoft.com/office/drawing/2014/main" xmlns="" id="{00000000-0008-0000-2000-00000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4" name="121 CuadroTexto">
          <a:extLst>
            <a:ext uri="{FF2B5EF4-FFF2-40B4-BE49-F238E27FC236}">
              <a16:creationId xmlns:a16="http://schemas.microsoft.com/office/drawing/2014/main" xmlns="" id="{00000000-0008-0000-2000-00000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5" name="122 CuadroTexto">
          <a:extLst>
            <a:ext uri="{FF2B5EF4-FFF2-40B4-BE49-F238E27FC236}">
              <a16:creationId xmlns:a16="http://schemas.microsoft.com/office/drawing/2014/main" xmlns="" id="{00000000-0008-0000-2000-00000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6" name="123 CuadroTexto">
          <a:extLst>
            <a:ext uri="{FF2B5EF4-FFF2-40B4-BE49-F238E27FC236}">
              <a16:creationId xmlns:a16="http://schemas.microsoft.com/office/drawing/2014/main" xmlns="" id="{00000000-0008-0000-2000-00000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7" name="124 CuadroTexto">
          <a:extLst>
            <a:ext uri="{FF2B5EF4-FFF2-40B4-BE49-F238E27FC236}">
              <a16:creationId xmlns:a16="http://schemas.microsoft.com/office/drawing/2014/main" xmlns="" id="{00000000-0008-0000-2000-00000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8" name="125 CuadroTexto">
          <a:extLst>
            <a:ext uri="{FF2B5EF4-FFF2-40B4-BE49-F238E27FC236}">
              <a16:creationId xmlns:a16="http://schemas.microsoft.com/office/drawing/2014/main" xmlns="" id="{00000000-0008-0000-2000-00000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59" name="143 CuadroTexto">
          <a:extLst>
            <a:ext uri="{FF2B5EF4-FFF2-40B4-BE49-F238E27FC236}">
              <a16:creationId xmlns:a16="http://schemas.microsoft.com/office/drawing/2014/main" xmlns="" id="{00000000-0008-0000-2000-00000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0" name="144 CuadroTexto">
          <a:extLst>
            <a:ext uri="{FF2B5EF4-FFF2-40B4-BE49-F238E27FC236}">
              <a16:creationId xmlns:a16="http://schemas.microsoft.com/office/drawing/2014/main" xmlns="" id="{00000000-0008-0000-2000-00000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1" name="145 CuadroTexto">
          <a:extLst>
            <a:ext uri="{FF2B5EF4-FFF2-40B4-BE49-F238E27FC236}">
              <a16:creationId xmlns:a16="http://schemas.microsoft.com/office/drawing/2014/main" xmlns="" id="{00000000-0008-0000-2000-00000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2" name="146 CuadroTexto">
          <a:extLst>
            <a:ext uri="{FF2B5EF4-FFF2-40B4-BE49-F238E27FC236}">
              <a16:creationId xmlns:a16="http://schemas.microsoft.com/office/drawing/2014/main" xmlns="" id="{00000000-0008-0000-2000-00000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3" name="147 CuadroTexto">
          <a:extLst>
            <a:ext uri="{FF2B5EF4-FFF2-40B4-BE49-F238E27FC236}">
              <a16:creationId xmlns:a16="http://schemas.microsoft.com/office/drawing/2014/main" xmlns="" id="{00000000-0008-0000-2000-00000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4" name="148 CuadroTexto">
          <a:extLst>
            <a:ext uri="{FF2B5EF4-FFF2-40B4-BE49-F238E27FC236}">
              <a16:creationId xmlns:a16="http://schemas.microsoft.com/office/drawing/2014/main" xmlns="" id="{00000000-0008-0000-2000-00001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5" name="149 CuadroTexto">
          <a:extLst>
            <a:ext uri="{FF2B5EF4-FFF2-40B4-BE49-F238E27FC236}">
              <a16:creationId xmlns:a16="http://schemas.microsoft.com/office/drawing/2014/main" xmlns="" id="{00000000-0008-0000-2000-00001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6" name="150 CuadroTexto">
          <a:extLst>
            <a:ext uri="{FF2B5EF4-FFF2-40B4-BE49-F238E27FC236}">
              <a16:creationId xmlns:a16="http://schemas.microsoft.com/office/drawing/2014/main" xmlns="" id="{00000000-0008-0000-2000-00001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7" name="151 CuadroTexto">
          <a:extLst>
            <a:ext uri="{FF2B5EF4-FFF2-40B4-BE49-F238E27FC236}">
              <a16:creationId xmlns:a16="http://schemas.microsoft.com/office/drawing/2014/main" xmlns="" id="{00000000-0008-0000-2000-00001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8" name="152 CuadroTexto">
          <a:extLst>
            <a:ext uri="{FF2B5EF4-FFF2-40B4-BE49-F238E27FC236}">
              <a16:creationId xmlns:a16="http://schemas.microsoft.com/office/drawing/2014/main" xmlns="" id="{00000000-0008-0000-2000-00001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69" name="153 CuadroTexto">
          <a:extLst>
            <a:ext uri="{FF2B5EF4-FFF2-40B4-BE49-F238E27FC236}">
              <a16:creationId xmlns:a16="http://schemas.microsoft.com/office/drawing/2014/main" xmlns="" id="{00000000-0008-0000-2000-00001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0" name="154 CuadroTexto">
          <a:extLst>
            <a:ext uri="{FF2B5EF4-FFF2-40B4-BE49-F238E27FC236}">
              <a16:creationId xmlns:a16="http://schemas.microsoft.com/office/drawing/2014/main" xmlns="" id="{00000000-0008-0000-2000-00001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1" name="155 CuadroTexto">
          <a:extLst>
            <a:ext uri="{FF2B5EF4-FFF2-40B4-BE49-F238E27FC236}">
              <a16:creationId xmlns:a16="http://schemas.microsoft.com/office/drawing/2014/main" xmlns="" id="{00000000-0008-0000-2000-00001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2" name="156 CuadroTexto">
          <a:extLst>
            <a:ext uri="{FF2B5EF4-FFF2-40B4-BE49-F238E27FC236}">
              <a16:creationId xmlns:a16="http://schemas.microsoft.com/office/drawing/2014/main" xmlns="" id="{00000000-0008-0000-2000-00001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3" name="157 CuadroTexto">
          <a:extLst>
            <a:ext uri="{FF2B5EF4-FFF2-40B4-BE49-F238E27FC236}">
              <a16:creationId xmlns:a16="http://schemas.microsoft.com/office/drawing/2014/main" xmlns="" id="{00000000-0008-0000-2000-00001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4" name="158 CuadroTexto">
          <a:extLst>
            <a:ext uri="{FF2B5EF4-FFF2-40B4-BE49-F238E27FC236}">
              <a16:creationId xmlns:a16="http://schemas.microsoft.com/office/drawing/2014/main" xmlns="" id="{00000000-0008-0000-2000-00001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5" name="159 CuadroTexto">
          <a:extLst>
            <a:ext uri="{FF2B5EF4-FFF2-40B4-BE49-F238E27FC236}">
              <a16:creationId xmlns:a16="http://schemas.microsoft.com/office/drawing/2014/main" xmlns="" id="{00000000-0008-0000-2000-00001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6" name="160 CuadroTexto">
          <a:extLst>
            <a:ext uri="{FF2B5EF4-FFF2-40B4-BE49-F238E27FC236}">
              <a16:creationId xmlns:a16="http://schemas.microsoft.com/office/drawing/2014/main" xmlns="" id="{00000000-0008-0000-2000-00001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7" name="161 CuadroTexto">
          <a:extLst>
            <a:ext uri="{FF2B5EF4-FFF2-40B4-BE49-F238E27FC236}">
              <a16:creationId xmlns:a16="http://schemas.microsoft.com/office/drawing/2014/main" xmlns="" id="{00000000-0008-0000-2000-00001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8" name="162 CuadroTexto">
          <a:extLst>
            <a:ext uri="{FF2B5EF4-FFF2-40B4-BE49-F238E27FC236}">
              <a16:creationId xmlns:a16="http://schemas.microsoft.com/office/drawing/2014/main" xmlns="" id="{00000000-0008-0000-2000-00001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79" name="163 CuadroTexto">
          <a:extLst>
            <a:ext uri="{FF2B5EF4-FFF2-40B4-BE49-F238E27FC236}">
              <a16:creationId xmlns:a16="http://schemas.microsoft.com/office/drawing/2014/main" xmlns="" id="{00000000-0008-0000-2000-00001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0" name="164 CuadroTexto">
          <a:extLst>
            <a:ext uri="{FF2B5EF4-FFF2-40B4-BE49-F238E27FC236}">
              <a16:creationId xmlns:a16="http://schemas.microsoft.com/office/drawing/2014/main" xmlns="" id="{00000000-0008-0000-2000-00002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1" name="165 CuadroTexto">
          <a:extLst>
            <a:ext uri="{FF2B5EF4-FFF2-40B4-BE49-F238E27FC236}">
              <a16:creationId xmlns:a16="http://schemas.microsoft.com/office/drawing/2014/main" xmlns="" id="{00000000-0008-0000-2000-00002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2" name="166 CuadroTexto">
          <a:extLst>
            <a:ext uri="{FF2B5EF4-FFF2-40B4-BE49-F238E27FC236}">
              <a16:creationId xmlns:a16="http://schemas.microsoft.com/office/drawing/2014/main" xmlns="" id="{00000000-0008-0000-2000-00002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3" name="167 CuadroTexto">
          <a:extLst>
            <a:ext uri="{FF2B5EF4-FFF2-40B4-BE49-F238E27FC236}">
              <a16:creationId xmlns:a16="http://schemas.microsoft.com/office/drawing/2014/main" xmlns="" id="{00000000-0008-0000-2000-00002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4" name="168 CuadroTexto">
          <a:extLst>
            <a:ext uri="{FF2B5EF4-FFF2-40B4-BE49-F238E27FC236}">
              <a16:creationId xmlns:a16="http://schemas.microsoft.com/office/drawing/2014/main" xmlns="" id="{00000000-0008-0000-2000-00002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5" name="169 CuadroTexto">
          <a:extLst>
            <a:ext uri="{FF2B5EF4-FFF2-40B4-BE49-F238E27FC236}">
              <a16:creationId xmlns:a16="http://schemas.microsoft.com/office/drawing/2014/main" xmlns="" id="{00000000-0008-0000-2000-00002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6" name="170 CuadroTexto">
          <a:extLst>
            <a:ext uri="{FF2B5EF4-FFF2-40B4-BE49-F238E27FC236}">
              <a16:creationId xmlns:a16="http://schemas.microsoft.com/office/drawing/2014/main" xmlns="" id="{00000000-0008-0000-2000-00002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7" name="171 CuadroTexto">
          <a:extLst>
            <a:ext uri="{FF2B5EF4-FFF2-40B4-BE49-F238E27FC236}">
              <a16:creationId xmlns:a16="http://schemas.microsoft.com/office/drawing/2014/main" xmlns="" id="{00000000-0008-0000-2000-00002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8" name="172 CuadroTexto">
          <a:extLst>
            <a:ext uri="{FF2B5EF4-FFF2-40B4-BE49-F238E27FC236}">
              <a16:creationId xmlns:a16="http://schemas.microsoft.com/office/drawing/2014/main" xmlns="" id="{00000000-0008-0000-2000-00002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89" name="173 CuadroTexto">
          <a:extLst>
            <a:ext uri="{FF2B5EF4-FFF2-40B4-BE49-F238E27FC236}">
              <a16:creationId xmlns:a16="http://schemas.microsoft.com/office/drawing/2014/main" xmlns="" id="{00000000-0008-0000-2000-00002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0" name="174 CuadroTexto">
          <a:extLst>
            <a:ext uri="{FF2B5EF4-FFF2-40B4-BE49-F238E27FC236}">
              <a16:creationId xmlns:a16="http://schemas.microsoft.com/office/drawing/2014/main" xmlns="" id="{00000000-0008-0000-2000-00002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1" name="175 CuadroTexto">
          <a:extLst>
            <a:ext uri="{FF2B5EF4-FFF2-40B4-BE49-F238E27FC236}">
              <a16:creationId xmlns:a16="http://schemas.microsoft.com/office/drawing/2014/main" xmlns="" id="{00000000-0008-0000-2000-00002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2" name="176 CuadroTexto">
          <a:extLst>
            <a:ext uri="{FF2B5EF4-FFF2-40B4-BE49-F238E27FC236}">
              <a16:creationId xmlns:a16="http://schemas.microsoft.com/office/drawing/2014/main" xmlns="" id="{00000000-0008-0000-2000-00002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3" name="177 CuadroTexto">
          <a:extLst>
            <a:ext uri="{FF2B5EF4-FFF2-40B4-BE49-F238E27FC236}">
              <a16:creationId xmlns:a16="http://schemas.microsoft.com/office/drawing/2014/main" xmlns="" id="{00000000-0008-0000-2000-00002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4" name="178 CuadroTexto">
          <a:extLst>
            <a:ext uri="{FF2B5EF4-FFF2-40B4-BE49-F238E27FC236}">
              <a16:creationId xmlns:a16="http://schemas.microsoft.com/office/drawing/2014/main" xmlns="" id="{00000000-0008-0000-2000-00002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5" name="179 CuadroTexto">
          <a:extLst>
            <a:ext uri="{FF2B5EF4-FFF2-40B4-BE49-F238E27FC236}">
              <a16:creationId xmlns:a16="http://schemas.microsoft.com/office/drawing/2014/main" xmlns="" id="{00000000-0008-0000-2000-00002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6" name="180 CuadroTexto">
          <a:extLst>
            <a:ext uri="{FF2B5EF4-FFF2-40B4-BE49-F238E27FC236}">
              <a16:creationId xmlns:a16="http://schemas.microsoft.com/office/drawing/2014/main" xmlns="" id="{00000000-0008-0000-2000-00003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7" name="181 CuadroTexto">
          <a:extLst>
            <a:ext uri="{FF2B5EF4-FFF2-40B4-BE49-F238E27FC236}">
              <a16:creationId xmlns:a16="http://schemas.microsoft.com/office/drawing/2014/main" xmlns="" id="{00000000-0008-0000-2000-00003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8" name="182 CuadroTexto">
          <a:extLst>
            <a:ext uri="{FF2B5EF4-FFF2-40B4-BE49-F238E27FC236}">
              <a16:creationId xmlns:a16="http://schemas.microsoft.com/office/drawing/2014/main" xmlns="" id="{00000000-0008-0000-2000-00003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099" name="183 CuadroTexto">
          <a:extLst>
            <a:ext uri="{FF2B5EF4-FFF2-40B4-BE49-F238E27FC236}">
              <a16:creationId xmlns:a16="http://schemas.microsoft.com/office/drawing/2014/main" xmlns="" id="{00000000-0008-0000-2000-00003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0" name="184 CuadroTexto">
          <a:extLst>
            <a:ext uri="{FF2B5EF4-FFF2-40B4-BE49-F238E27FC236}">
              <a16:creationId xmlns:a16="http://schemas.microsoft.com/office/drawing/2014/main" xmlns="" id="{00000000-0008-0000-2000-00003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1" name="185 CuadroTexto">
          <a:extLst>
            <a:ext uri="{FF2B5EF4-FFF2-40B4-BE49-F238E27FC236}">
              <a16:creationId xmlns:a16="http://schemas.microsoft.com/office/drawing/2014/main" xmlns="" id="{00000000-0008-0000-2000-00003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2" name="186 CuadroTexto">
          <a:extLst>
            <a:ext uri="{FF2B5EF4-FFF2-40B4-BE49-F238E27FC236}">
              <a16:creationId xmlns:a16="http://schemas.microsoft.com/office/drawing/2014/main" xmlns="" id="{00000000-0008-0000-2000-00003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3" name="187 CuadroTexto">
          <a:extLst>
            <a:ext uri="{FF2B5EF4-FFF2-40B4-BE49-F238E27FC236}">
              <a16:creationId xmlns:a16="http://schemas.microsoft.com/office/drawing/2014/main" xmlns="" id="{00000000-0008-0000-2000-00003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4" name="188 CuadroTexto">
          <a:extLst>
            <a:ext uri="{FF2B5EF4-FFF2-40B4-BE49-F238E27FC236}">
              <a16:creationId xmlns:a16="http://schemas.microsoft.com/office/drawing/2014/main" xmlns="" id="{00000000-0008-0000-2000-00003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5" name="189 CuadroTexto">
          <a:extLst>
            <a:ext uri="{FF2B5EF4-FFF2-40B4-BE49-F238E27FC236}">
              <a16:creationId xmlns:a16="http://schemas.microsoft.com/office/drawing/2014/main" xmlns="" id="{00000000-0008-0000-2000-00003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6" name="190 CuadroTexto">
          <a:extLst>
            <a:ext uri="{FF2B5EF4-FFF2-40B4-BE49-F238E27FC236}">
              <a16:creationId xmlns:a16="http://schemas.microsoft.com/office/drawing/2014/main" xmlns="" id="{00000000-0008-0000-2000-00003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7" name="191 CuadroTexto">
          <a:extLst>
            <a:ext uri="{FF2B5EF4-FFF2-40B4-BE49-F238E27FC236}">
              <a16:creationId xmlns:a16="http://schemas.microsoft.com/office/drawing/2014/main" xmlns="" id="{00000000-0008-0000-2000-00003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8" name="192 CuadroTexto">
          <a:extLst>
            <a:ext uri="{FF2B5EF4-FFF2-40B4-BE49-F238E27FC236}">
              <a16:creationId xmlns:a16="http://schemas.microsoft.com/office/drawing/2014/main" xmlns="" id="{00000000-0008-0000-2000-00003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09" name="193 CuadroTexto">
          <a:extLst>
            <a:ext uri="{FF2B5EF4-FFF2-40B4-BE49-F238E27FC236}">
              <a16:creationId xmlns:a16="http://schemas.microsoft.com/office/drawing/2014/main" xmlns="" id="{00000000-0008-0000-2000-00003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0" name="194 CuadroTexto">
          <a:extLst>
            <a:ext uri="{FF2B5EF4-FFF2-40B4-BE49-F238E27FC236}">
              <a16:creationId xmlns:a16="http://schemas.microsoft.com/office/drawing/2014/main" xmlns="" id="{00000000-0008-0000-2000-00003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1" name="195 CuadroTexto">
          <a:extLst>
            <a:ext uri="{FF2B5EF4-FFF2-40B4-BE49-F238E27FC236}">
              <a16:creationId xmlns:a16="http://schemas.microsoft.com/office/drawing/2014/main" xmlns="" id="{00000000-0008-0000-2000-00003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2" name="196 CuadroTexto">
          <a:extLst>
            <a:ext uri="{FF2B5EF4-FFF2-40B4-BE49-F238E27FC236}">
              <a16:creationId xmlns:a16="http://schemas.microsoft.com/office/drawing/2014/main" xmlns="" id="{00000000-0008-0000-2000-00004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3" name="197 CuadroTexto">
          <a:extLst>
            <a:ext uri="{FF2B5EF4-FFF2-40B4-BE49-F238E27FC236}">
              <a16:creationId xmlns:a16="http://schemas.microsoft.com/office/drawing/2014/main" xmlns="" id="{00000000-0008-0000-2000-00004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4" name="198 CuadroTexto">
          <a:extLst>
            <a:ext uri="{FF2B5EF4-FFF2-40B4-BE49-F238E27FC236}">
              <a16:creationId xmlns:a16="http://schemas.microsoft.com/office/drawing/2014/main" xmlns="" id="{00000000-0008-0000-2000-00004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5" name="199 CuadroTexto">
          <a:extLst>
            <a:ext uri="{FF2B5EF4-FFF2-40B4-BE49-F238E27FC236}">
              <a16:creationId xmlns:a16="http://schemas.microsoft.com/office/drawing/2014/main" xmlns="" id="{00000000-0008-0000-2000-00004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6" name="200 CuadroTexto">
          <a:extLst>
            <a:ext uri="{FF2B5EF4-FFF2-40B4-BE49-F238E27FC236}">
              <a16:creationId xmlns:a16="http://schemas.microsoft.com/office/drawing/2014/main" xmlns="" id="{00000000-0008-0000-2000-00004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7" name="201 CuadroTexto">
          <a:extLst>
            <a:ext uri="{FF2B5EF4-FFF2-40B4-BE49-F238E27FC236}">
              <a16:creationId xmlns:a16="http://schemas.microsoft.com/office/drawing/2014/main" xmlns="" id="{00000000-0008-0000-2000-00004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8" name="202 CuadroTexto">
          <a:extLst>
            <a:ext uri="{FF2B5EF4-FFF2-40B4-BE49-F238E27FC236}">
              <a16:creationId xmlns:a16="http://schemas.microsoft.com/office/drawing/2014/main" xmlns="" id="{00000000-0008-0000-2000-00004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19" name="203 CuadroTexto">
          <a:extLst>
            <a:ext uri="{FF2B5EF4-FFF2-40B4-BE49-F238E27FC236}">
              <a16:creationId xmlns:a16="http://schemas.microsoft.com/office/drawing/2014/main" xmlns="" id="{00000000-0008-0000-2000-00004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0" name="204 CuadroTexto">
          <a:extLst>
            <a:ext uri="{FF2B5EF4-FFF2-40B4-BE49-F238E27FC236}">
              <a16:creationId xmlns:a16="http://schemas.microsoft.com/office/drawing/2014/main" xmlns="" id="{00000000-0008-0000-2000-00004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1" name="205 CuadroTexto">
          <a:extLst>
            <a:ext uri="{FF2B5EF4-FFF2-40B4-BE49-F238E27FC236}">
              <a16:creationId xmlns:a16="http://schemas.microsoft.com/office/drawing/2014/main" xmlns="" id="{00000000-0008-0000-2000-00004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2" name="206 CuadroTexto">
          <a:extLst>
            <a:ext uri="{FF2B5EF4-FFF2-40B4-BE49-F238E27FC236}">
              <a16:creationId xmlns:a16="http://schemas.microsoft.com/office/drawing/2014/main" xmlns="" id="{00000000-0008-0000-2000-00004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3" name="207 CuadroTexto">
          <a:extLst>
            <a:ext uri="{FF2B5EF4-FFF2-40B4-BE49-F238E27FC236}">
              <a16:creationId xmlns:a16="http://schemas.microsoft.com/office/drawing/2014/main" xmlns="" id="{00000000-0008-0000-2000-00004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4" name="208 CuadroTexto">
          <a:extLst>
            <a:ext uri="{FF2B5EF4-FFF2-40B4-BE49-F238E27FC236}">
              <a16:creationId xmlns:a16="http://schemas.microsoft.com/office/drawing/2014/main" xmlns="" id="{00000000-0008-0000-2000-00004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5" name="209 CuadroTexto">
          <a:extLst>
            <a:ext uri="{FF2B5EF4-FFF2-40B4-BE49-F238E27FC236}">
              <a16:creationId xmlns:a16="http://schemas.microsoft.com/office/drawing/2014/main" xmlns="" id="{00000000-0008-0000-2000-00004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6" name="210 CuadroTexto">
          <a:extLst>
            <a:ext uri="{FF2B5EF4-FFF2-40B4-BE49-F238E27FC236}">
              <a16:creationId xmlns:a16="http://schemas.microsoft.com/office/drawing/2014/main" xmlns="" id="{00000000-0008-0000-2000-00004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7" name="211 CuadroTexto">
          <a:extLst>
            <a:ext uri="{FF2B5EF4-FFF2-40B4-BE49-F238E27FC236}">
              <a16:creationId xmlns:a16="http://schemas.microsoft.com/office/drawing/2014/main" xmlns="" id="{00000000-0008-0000-2000-00004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8" name="212 CuadroTexto">
          <a:extLst>
            <a:ext uri="{FF2B5EF4-FFF2-40B4-BE49-F238E27FC236}">
              <a16:creationId xmlns:a16="http://schemas.microsoft.com/office/drawing/2014/main" xmlns="" id="{00000000-0008-0000-2000-00005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29" name="213 CuadroTexto">
          <a:extLst>
            <a:ext uri="{FF2B5EF4-FFF2-40B4-BE49-F238E27FC236}">
              <a16:creationId xmlns:a16="http://schemas.microsoft.com/office/drawing/2014/main" xmlns="" id="{00000000-0008-0000-2000-00005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0" name="214 CuadroTexto">
          <a:extLst>
            <a:ext uri="{FF2B5EF4-FFF2-40B4-BE49-F238E27FC236}">
              <a16:creationId xmlns:a16="http://schemas.microsoft.com/office/drawing/2014/main" xmlns="" id="{00000000-0008-0000-2000-00005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1" name="215 CuadroTexto">
          <a:extLst>
            <a:ext uri="{FF2B5EF4-FFF2-40B4-BE49-F238E27FC236}">
              <a16:creationId xmlns:a16="http://schemas.microsoft.com/office/drawing/2014/main" xmlns="" id="{00000000-0008-0000-2000-00005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2" name="216 CuadroTexto">
          <a:extLst>
            <a:ext uri="{FF2B5EF4-FFF2-40B4-BE49-F238E27FC236}">
              <a16:creationId xmlns:a16="http://schemas.microsoft.com/office/drawing/2014/main" xmlns="" id="{00000000-0008-0000-2000-00005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3" name="217 CuadroTexto">
          <a:extLst>
            <a:ext uri="{FF2B5EF4-FFF2-40B4-BE49-F238E27FC236}">
              <a16:creationId xmlns:a16="http://schemas.microsoft.com/office/drawing/2014/main" xmlns="" id="{00000000-0008-0000-2000-00005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4" name="218 CuadroTexto">
          <a:extLst>
            <a:ext uri="{FF2B5EF4-FFF2-40B4-BE49-F238E27FC236}">
              <a16:creationId xmlns:a16="http://schemas.microsoft.com/office/drawing/2014/main" xmlns="" id="{00000000-0008-0000-2000-00005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5" name="219 CuadroTexto">
          <a:extLst>
            <a:ext uri="{FF2B5EF4-FFF2-40B4-BE49-F238E27FC236}">
              <a16:creationId xmlns:a16="http://schemas.microsoft.com/office/drawing/2014/main" xmlns="" id="{00000000-0008-0000-2000-00005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6" name="220 CuadroTexto">
          <a:extLst>
            <a:ext uri="{FF2B5EF4-FFF2-40B4-BE49-F238E27FC236}">
              <a16:creationId xmlns:a16="http://schemas.microsoft.com/office/drawing/2014/main" xmlns="" id="{00000000-0008-0000-2000-00005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7" name="221 CuadroTexto">
          <a:extLst>
            <a:ext uri="{FF2B5EF4-FFF2-40B4-BE49-F238E27FC236}">
              <a16:creationId xmlns:a16="http://schemas.microsoft.com/office/drawing/2014/main" xmlns="" id="{00000000-0008-0000-2000-00005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8" name="222 CuadroTexto">
          <a:extLst>
            <a:ext uri="{FF2B5EF4-FFF2-40B4-BE49-F238E27FC236}">
              <a16:creationId xmlns:a16="http://schemas.microsoft.com/office/drawing/2014/main" xmlns="" id="{00000000-0008-0000-2000-00005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39" name="223 CuadroTexto">
          <a:extLst>
            <a:ext uri="{FF2B5EF4-FFF2-40B4-BE49-F238E27FC236}">
              <a16:creationId xmlns:a16="http://schemas.microsoft.com/office/drawing/2014/main" xmlns="" id="{00000000-0008-0000-2000-00005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0" name="224 CuadroTexto">
          <a:extLst>
            <a:ext uri="{FF2B5EF4-FFF2-40B4-BE49-F238E27FC236}">
              <a16:creationId xmlns:a16="http://schemas.microsoft.com/office/drawing/2014/main" xmlns="" id="{00000000-0008-0000-2000-00005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1" name="225 CuadroTexto">
          <a:extLst>
            <a:ext uri="{FF2B5EF4-FFF2-40B4-BE49-F238E27FC236}">
              <a16:creationId xmlns:a16="http://schemas.microsoft.com/office/drawing/2014/main" xmlns="" id="{00000000-0008-0000-2000-00005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2" name="226 CuadroTexto">
          <a:extLst>
            <a:ext uri="{FF2B5EF4-FFF2-40B4-BE49-F238E27FC236}">
              <a16:creationId xmlns:a16="http://schemas.microsoft.com/office/drawing/2014/main" xmlns="" id="{00000000-0008-0000-2000-00005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3" name="227 CuadroTexto">
          <a:extLst>
            <a:ext uri="{FF2B5EF4-FFF2-40B4-BE49-F238E27FC236}">
              <a16:creationId xmlns:a16="http://schemas.microsoft.com/office/drawing/2014/main" xmlns="" id="{00000000-0008-0000-2000-00005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4" name="228 CuadroTexto">
          <a:extLst>
            <a:ext uri="{FF2B5EF4-FFF2-40B4-BE49-F238E27FC236}">
              <a16:creationId xmlns:a16="http://schemas.microsoft.com/office/drawing/2014/main" xmlns="" id="{00000000-0008-0000-2000-00006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5" name="229 CuadroTexto">
          <a:extLst>
            <a:ext uri="{FF2B5EF4-FFF2-40B4-BE49-F238E27FC236}">
              <a16:creationId xmlns:a16="http://schemas.microsoft.com/office/drawing/2014/main" xmlns="" id="{00000000-0008-0000-2000-00006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6" name="230 CuadroTexto">
          <a:extLst>
            <a:ext uri="{FF2B5EF4-FFF2-40B4-BE49-F238E27FC236}">
              <a16:creationId xmlns:a16="http://schemas.microsoft.com/office/drawing/2014/main" xmlns="" id="{00000000-0008-0000-2000-00006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7" name="231 CuadroTexto">
          <a:extLst>
            <a:ext uri="{FF2B5EF4-FFF2-40B4-BE49-F238E27FC236}">
              <a16:creationId xmlns:a16="http://schemas.microsoft.com/office/drawing/2014/main" xmlns="" id="{00000000-0008-0000-2000-00006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8" name="232 CuadroTexto">
          <a:extLst>
            <a:ext uri="{FF2B5EF4-FFF2-40B4-BE49-F238E27FC236}">
              <a16:creationId xmlns:a16="http://schemas.microsoft.com/office/drawing/2014/main" xmlns="" id="{00000000-0008-0000-2000-00006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49" name="233 CuadroTexto">
          <a:extLst>
            <a:ext uri="{FF2B5EF4-FFF2-40B4-BE49-F238E27FC236}">
              <a16:creationId xmlns:a16="http://schemas.microsoft.com/office/drawing/2014/main" xmlns="" id="{00000000-0008-0000-2000-00006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0" name="234 CuadroTexto">
          <a:extLst>
            <a:ext uri="{FF2B5EF4-FFF2-40B4-BE49-F238E27FC236}">
              <a16:creationId xmlns:a16="http://schemas.microsoft.com/office/drawing/2014/main" xmlns="" id="{00000000-0008-0000-2000-00006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1" name="235 CuadroTexto">
          <a:extLst>
            <a:ext uri="{FF2B5EF4-FFF2-40B4-BE49-F238E27FC236}">
              <a16:creationId xmlns:a16="http://schemas.microsoft.com/office/drawing/2014/main" xmlns="" id="{00000000-0008-0000-2000-00006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2" name="236 CuadroTexto">
          <a:extLst>
            <a:ext uri="{FF2B5EF4-FFF2-40B4-BE49-F238E27FC236}">
              <a16:creationId xmlns:a16="http://schemas.microsoft.com/office/drawing/2014/main" xmlns="" id="{00000000-0008-0000-2000-00006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3" name="237 CuadroTexto">
          <a:extLst>
            <a:ext uri="{FF2B5EF4-FFF2-40B4-BE49-F238E27FC236}">
              <a16:creationId xmlns:a16="http://schemas.microsoft.com/office/drawing/2014/main" xmlns="" id="{00000000-0008-0000-2000-00006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4" name="238 CuadroTexto">
          <a:extLst>
            <a:ext uri="{FF2B5EF4-FFF2-40B4-BE49-F238E27FC236}">
              <a16:creationId xmlns:a16="http://schemas.microsoft.com/office/drawing/2014/main" xmlns="" id="{00000000-0008-0000-2000-00006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5" name="239 CuadroTexto">
          <a:extLst>
            <a:ext uri="{FF2B5EF4-FFF2-40B4-BE49-F238E27FC236}">
              <a16:creationId xmlns:a16="http://schemas.microsoft.com/office/drawing/2014/main" xmlns="" id="{00000000-0008-0000-2000-00006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6" name="240 CuadroTexto">
          <a:extLst>
            <a:ext uri="{FF2B5EF4-FFF2-40B4-BE49-F238E27FC236}">
              <a16:creationId xmlns:a16="http://schemas.microsoft.com/office/drawing/2014/main" xmlns="" id="{00000000-0008-0000-2000-00006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7" name="241 CuadroTexto">
          <a:extLst>
            <a:ext uri="{FF2B5EF4-FFF2-40B4-BE49-F238E27FC236}">
              <a16:creationId xmlns:a16="http://schemas.microsoft.com/office/drawing/2014/main" xmlns="" id="{00000000-0008-0000-2000-00006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8" name="242 CuadroTexto">
          <a:extLst>
            <a:ext uri="{FF2B5EF4-FFF2-40B4-BE49-F238E27FC236}">
              <a16:creationId xmlns:a16="http://schemas.microsoft.com/office/drawing/2014/main" xmlns="" id="{00000000-0008-0000-2000-00006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59" name="243 CuadroTexto">
          <a:extLst>
            <a:ext uri="{FF2B5EF4-FFF2-40B4-BE49-F238E27FC236}">
              <a16:creationId xmlns:a16="http://schemas.microsoft.com/office/drawing/2014/main" xmlns="" id="{00000000-0008-0000-2000-00006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0" name="244 CuadroTexto">
          <a:extLst>
            <a:ext uri="{FF2B5EF4-FFF2-40B4-BE49-F238E27FC236}">
              <a16:creationId xmlns:a16="http://schemas.microsoft.com/office/drawing/2014/main" xmlns="" id="{00000000-0008-0000-2000-00007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1" name="245 CuadroTexto">
          <a:extLst>
            <a:ext uri="{FF2B5EF4-FFF2-40B4-BE49-F238E27FC236}">
              <a16:creationId xmlns:a16="http://schemas.microsoft.com/office/drawing/2014/main" xmlns="" id="{00000000-0008-0000-2000-00007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2" name="246 CuadroTexto">
          <a:extLst>
            <a:ext uri="{FF2B5EF4-FFF2-40B4-BE49-F238E27FC236}">
              <a16:creationId xmlns:a16="http://schemas.microsoft.com/office/drawing/2014/main" xmlns="" id="{00000000-0008-0000-2000-00007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3" name="247 CuadroTexto">
          <a:extLst>
            <a:ext uri="{FF2B5EF4-FFF2-40B4-BE49-F238E27FC236}">
              <a16:creationId xmlns:a16="http://schemas.microsoft.com/office/drawing/2014/main" xmlns="" id="{00000000-0008-0000-2000-00007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4" name="248 CuadroTexto">
          <a:extLst>
            <a:ext uri="{FF2B5EF4-FFF2-40B4-BE49-F238E27FC236}">
              <a16:creationId xmlns:a16="http://schemas.microsoft.com/office/drawing/2014/main" xmlns="" id="{00000000-0008-0000-2000-00007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5" name="249 CuadroTexto">
          <a:extLst>
            <a:ext uri="{FF2B5EF4-FFF2-40B4-BE49-F238E27FC236}">
              <a16:creationId xmlns:a16="http://schemas.microsoft.com/office/drawing/2014/main" xmlns="" id="{00000000-0008-0000-2000-00007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6" name="250 CuadroTexto">
          <a:extLst>
            <a:ext uri="{FF2B5EF4-FFF2-40B4-BE49-F238E27FC236}">
              <a16:creationId xmlns:a16="http://schemas.microsoft.com/office/drawing/2014/main" xmlns="" id="{00000000-0008-0000-2000-00007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7" name="251 CuadroTexto">
          <a:extLst>
            <a:ext uri="{FF2B5EF4-FFF2-40B4-BE49-F238E27FC236}">
              <a16:creationId xmlns:a16="http://schemas.microsoft.com/office/drawing/2014/main" xmlns="" id="{00000000-0008-0000-2000-00007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8" name="252 CuadroTexto">
          <a:extLst>
            <a:ext uri="{FF2B5EF4-FFF2-40B4-BE49-F238E27FC236}">
              <a16:creationId xmlns:a16="http://schemas.microsoft.com/office/drawing/2014/main" xmlns="" id="{00000000-0008-0000-2000-000078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69" name="253 CuadroTexto">
          <a:extLst>
            <a:ext uri="{FF2B5EF4-FFF2-40B4-BE49-F238E27FC236}">
              <a16:creationId xmlns:a16="http://schemas.microsoft.com/office/drawing/2014/main" xmlns="" id="{00000000-0008-0000-2000-00007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0" name="254 CuadroTexto">
          <a:extLst>
            <a:ext uri="{FF2B5EF4-FFF2-40B4-BE49-F238E27FC236}">
              <a16:creationId xmlns:a16="http://schemas.microsoft.com/office/drawing/2014/main" xmlns="" id="{00000000-0008-0000-2000-00007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1" name="255 CuadroTexto">
          <a:extLst>
            <a:ext uri="{FF2B5EF4-FFF2-40B4-BE49-F238E27FC236}">
              <a16:creationId xmlns:a16="http://schemas.microsoft.com/office/drawing/2014/main" xmlns="" id="{00000000-0008-0000-2000-00007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2" name="256 CuadroTexto">
          <a:extLst>
            <a:ext uri="{FF2B5EF4-FFF2-40B4-BE49-F238E27FC236}">
              <a16:creationId xmlns:a16="http://schemas.microsoft.com/office/drawing/2014/main" xmlns="" id="{00000000-0008-0000-2000-00007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3" name="257 CuadroTexto">
          <a:extLst>
            <a:ext uri="{FF2B5EF4-FFF2-40B4-BE49-F238E27FC236}">
              <a16:creationId xmlns:a16="http://schemas.microsoft.com/office/drawing/2014/main" xmlns="" id="{00000000-0008-0000-2000-00007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4" name="258 CuadroTexto">
          <a:extLst>
            <a:ext uri="{FF2B5EF4-FFF2-40B4-BE49-F238E27FC236}">
              <a16:creationId xmlns:a16="http://schemas.microsoft.com/office/drawing/2014/main" xmlns="" id="{00000000-0008-0000-2000-00007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5" name="259 CuadroTexto">
          <a:extLst>
            <a:ext uri="{FF2B5EF4-FFF2-40B4-BE49-F238E27FC236}">
              <a16:creationId xmlns:a16="http://schemas.microsoft.com/office/drawing/2014/main" xmlns="" id="{00000000-0008-0000-2000-00007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6" name="260 CuadroTexto">
          <a:extLst>
            <a:ext uri="{FF2B5EF4-FFF2-40B4-BE49-F238E27FC236}">
              <a16:creationId xmlns:a16="http://schemas.microsoft.com/office/drawing/2014/main" xmlns="" id="{00000000-0008-0000-2000-00008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7" name="261 CuadroTexto">
          <a:extLst>
            <a:ext uri="{FF2B5EF4-FFF2-40B4-BE49-F238E27FC236}">
              <a16:creationId xmlns:a16="http://schemas.microsoft.com/office/drawing/2014/main" xmlns="" id="{00000000-0008-0000-2000-00008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8" name="262 CuadroTexto">
          <a:extLst>
            <a:ext uri="{FF2B5EF4-FFF2-40B4-BE49-F238E27FC236}">
              <a16:creationId xmlns:a16="http://schemas.microsoft.com/office/drawing/2014/main" xmlns="" id="{00000000-0008-0000-2000-00008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79" name="263 CuadroTexto">
          <a:extLst>
            <a:ext uri="{FF2B5EF4-FFF2-40B4-BE49-F238E27FC236}">
              <a16:creationId xmlns:a16="http://schemas.microsoft.com/office/drawing/2014/main" xmlns="" id="{00000000-0008-0000-2000-00008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0" name="264 CuadroTexto">
          <a:extLst>
            <a:ext uri="{FF2B5EF4-FFF2-40B4-BE49-F238E27FC236}">
              <a16:creationId xmlns:a16="http://schemas.microsoft.com/office/drawing/2014/main" xmlns="" id="{00000000-0008-0000-2000-00008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1" name="265 CuadroTexto">
          <a:extLst>
            <a:ext uri="{FF2B5EF4-FFF2-40B4-BE49-F238E27FC236}">
              <a16:creationId xmlns:a16="http://schemas.microsoft.com/office/drawing/2014/main" xmlns="" id="{00000000-0008-0000-2000-000085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2" name="266 CuadroTexto">
          <a:extLst>
            <a:ext uri="{FF2B5EF4-FFF2-40B4-BE49-F238E27FC236}">
              <a16:creationId xmlns:a16="http://schemas.microsoft.com/office/drawing/2014/main" xmlns="" id="{00000000-0008-0000-2000-000086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183" name="267 CuadroTexto">
          <a:extLst>
            <a:ext uri="{FF2B5EF4-FFF2-40B4-BE49-F238E27FC236}">
              <a16:creationId xmlns:a16="http://schemas.microsoft.com/office/drawing/2014/main" xmlns="" id="{00000000-0008-0000-2000-000087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184" name="268 CuadroTexto">
          <a:extLst>
            <a:ext uri="{FF2B5EF4-FFF2-40B4-BE49-F238E27FC236}">
              <a16:creationId xmlns:a16="http://schemas.microsoft.com/office/drawing/2014/main" xmlns="" id="{00000000-0008-0000-2000-00008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5" name="269 CuadroTexto">
          <a:extLst>
            <a:ext uri="{FF2B5EF4-FFF2-40B4-BE49-F238E27FC236}">
              <a16:creationId xmlns:a16="http://schemas.microsoft.com/office/drawing/2014/main" xmlns="" id="{00000000-0008-0000-2000-000089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6" name="270 CuadroTexto">
          <a:extLst>
            <a:ext uri="{FF2B5EF4-FFF2-40B4-BE49-F238E27FC236}">
              <a16:creationId xmlns:a16="http://schemas.microsoft.com/office/drawing/2014/main" xmlns="" id="{00000000-0008-0000-2000-00008A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7" name="271 CuadroTexto">
          <a:extLst>
            <a:ext uri="{FF2B5EF4-FFF2-40B4-BE49-F238E27FC236}">
              <a16:creationId xmlns:a16="http://schemas.microsoft.com/office/drawing/2014/main" xmlns="" id="{00000000-0008-0000-2000-00008B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8" name="272 CuadroTexto">
          <a:extLst>
            <a:ext uri="{FF2B5EF4-FFF2-40B4-BE49-F238E27FC236}">
              <a16:creationId xmlns:a16="http://schemas.microsoft.com/office/drawing/2014/main" xmlns="" id="{00000000-0008-0000-2000-00008C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89" name="273 CuadroTexto">
          <a:extLst>
            <a:ext uri="{FF2B5EF4-FFF2-40B4-BE49-F238E27FC236}">
              <a16:creationId xmlns:a16="http://schemas.microsoft.com/office/drawing/2014/main" xmlns="" id="{00000000-0008-0000-2000-00008D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0" name="274 CuadroTexto">
          <a:extLst>
            <a:ext uri="{FF2B5EF4-FFF2-40B4-BE49-F238E27FC236}">
              <a16:creationId xmlns:a16="http://schemas.microsoft.com/office/drawing/2014/main" xmlns="" id="{00000000-0008-0000-2000-00008E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1" name="275 CuadroTexto">
          <a:extLst>
            <a:ext uri="{FF2B5EF4-FFF2-40B4-BE49-F238E27FC236}">
              <a16:creationId xmlns:a16="http://schemas.microsoft.com/office/drawing/2014/main" xmlns="" id="{00000000-0008-0000-2000-00008F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2" name="276 CuadroTexto">
          <a:extLst>
            <a:ext uri="{FF2B5EF4-FFF2-40B4-BE49-F238E27FC236}">
              <a16:creationId xmlns:a16="http://schemas.microsoft.com/office/drawing/2014/main" xmlns="" id="{00000000-0008-0000-2000-000090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3" name="277 CuadroTexto">
          <a:extLst>
            <a:ext uri="{FF2B5EF4-FFF2-40B4-BE49-F238E27FC236}">
              <a16:creationId xmlns:a16="http://schemas.microsoft.com/office/drawing/2014/main" xmlns="" id="{00000000-0008-0000-2000-000091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4" name="278 CuadroTexto">
          <a:extLst>
            <a:ext uri="{FF2B5EF4-FFF2-40B4-BE49-F238E27FC236}">
              <a16:creationId xmlns:a16="http://schemas.microsoft.com/office/drawing/2014/main" xmlns="" id="{00000000-0008-0000-2000-000092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5" name="279 CuadroTexto">
          <a:extLst>
            <a:ext uri="{FF2B5EF4-FFF2-40B4-BE49-F238E27FC236}">
              <a16:creationId xmlns:a16="http://schemas.microsoft.com/office/drawing/2014/main" xmlns="" id="{00000000-0008-0000-2000-000093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6" name="280 CuadroTexto">
          <a:extLst>
            <a:ext uri="{FF2B5EF4-FFF2-40B4-BE49-F238E27FC236}">
              <a16:creationId xmlns:a16="http://schemas.microsoft.com/office/drawing/2014/main" xmlns="" id="{00000000-0008-0000-2000-000094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7" name="281 CuadroTexto">
          <a:extLst>
            <a:ext uri="{FF2B5EF4-FFF2-40B4-BE49-F238E27FC236}">
              <a16:creationId xmlns:a16="http://schemas.microsoft.com/office/drawing/2014/main" xmlns="" id="{00000000-0008-0000-2000-000095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8" name="282 CuadroTexto">
          <a:extLst>
            <a:ext uri="{FF2B5EF4-FFF2-40B4-BE49-F238E27FC236}">
              <a16:creationId xmlns:a16="http://schemas.microsoft.com/office/drawing/2014/main" xmlns="" id="{00000000-0008-0000-2000-000096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199" name="283 CuadroTexto">
          <a:extLst>
            <a:ext uri="{FF2B5EF4-FFF2-40B4-BE49-F238E27FC236}">
              <a16:creationId xmlns:a16="http://schemas.microsoft.com/office/drawing/2014/main" xmlns="" id="{00000000-0008-0000-2000-000097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200" name="284 CuadroTexto">
          <a:extLst>
            <a:ext uri="{FF2B5EF4-FFF2-40B4-BE49-F238E27FC236}">
              <a16:creationId xmlns:a16="http://schemas.microsoft.com/office/drawing/2014/main" xmlns="" id="{00000000-0008-0000-2000-000098080000}"/>
            </a:ext>
          </a:extLst>
        </xdr:cNvPr>
        <xdr:cNvSpPr txBox="1"/>
      </xdr:nvSpPr>
      <xdr:spPr>
        <a:xfrm>
          <a:off x="0" y="224790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01" name="285 CuadroTexto">
          <a:extLst>
            <a:ext uri="{FF2B5EF4-FFF2-40B4-BE49-F238E27FC236}">
              <a16:creationId xmlns:a16="http://schemas.microsoft.com/office/drawing/2014/main" xmlns="" id="{00000000-0008-0000-2000-000099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2" name="286 CuadroTexto">
          <a:extLst>
            <a:ext uri="{FF2B5EF4-FFF2-40B4-BE49-F238E27FC236}">
              <a16:creationId xmlns:a16="http://schemas.microsoft.com/office/drawing/2014/main" xmlns="" id="{00000000-0008-0000-2000-00009A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3" name="287 CuadroTexto">
          <a:extLst>
            <a:ext uri="{FF2B5EF4-FFF2-40B4-BE49-F238E27FC236}">
              <a16:creationId xmlns:a16="http://schemas.microsoft.com/office/drawing/2014/main" xmlns="" id="{00000000-0008-0000-2000-00009B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4" name="288 CuadroTexto">
          <a:extLst>
            <a:ext uri="{FF2B5EF4-FFF2-40B4-BE49-F238E27FC236}">
              <a16:creationId xmlns:a16="http://schemas.microsoft.com/office/drawing/2014/main" xmlns="" id="{00000000-0008-0000-2000-00009C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5" name="289 CuadroTexto">
          <a:extLst>
            <a:ext uri="{FF2B5EF4-FFF2-40B4-BE49-F238E27FC236}">
              <a16:creationId xmlns:a16="http://schemas.microsoft.com/office/drawing/2014/main" xmlns="" id="{00000000-0008-0000-2000-00009D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6" name="290 CuadroTexto">
          <a:extLst>
            <a:ext uri="{FF2B5EF4-FFF2-40B4-BE49-F238E27FC236}">
              <a16:creationId xmlns:a16="http://schemas.microsoft.com/office/drawing/2014/main" xmlns="" id="{00000000-0008-0000-2000-00009E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7" name="291 CuadroTexto">
          <a:extLst>
            <a:ext uri="{FF2B5EF4-FFF2-40B4-BE49-F238E27FC236}">
              <a16:creationId xmlns:a16="http://schemas.microsoft.com/office/drawing/2014/main" xmlns="" id="{00000000-0008-0000-2000-00009F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8" name="292 CuadroTexto">
          <a:extLst>
            <a:ext uri="{FF2B5EF4-FFF2-40B4-BE49-F238E27FC236}">
              <a16:creationId xmlns:a16="http://schemas.microsoft.com/office/drawing/2014/main" xmlns="" id="{00000000-0008-0000-2000-0000A0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09" name="293 CuadroTexto">
          <a:extLst>
            <a:ext uri="{FF2B5EF4-FFF2-40B4-BE49-F238E27FC236}">
              <a16:creationId xmlns:a16="http://schemas.microsoft.com/office/drawing/2014/main" xmlns="" id="{00000000-0008-0000-2000-0000A1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0" name="294 CuadroTexto">
          <a:extLst>
            <a:ext uri="{FF2B5EF4-FFF2-40B4-BE49-F238E27FC236}">
              <a16:creationId xmlns:a16="http://schemas.microsoft.com/office/drawing/2014/main" xmlns="" id="{00000000-0008-0000-2000-0000A2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1" name="295 CuadroTexto">
          <a:extLst>
            <a:ext uri="{FF2B5EF4-FFF2-40B4-BE49-F238E27FC236}">
              <a16:creationId xmlns:a16="http://schemas.microsoft.com/office/drawing/2014/main" xmlns="" id="{00000000-0008-0000-2000-0000A3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2" name="296 CuadroTexto">
          <a:extLst>
            <a:ext uri="{FF2B5EF4-FFF2-40B4-BE49-F238E27FC236}">
              <a16:creationId xmlns:a16="http://schemas.microsoft.com/office/drawing/2014/main" xmlns="" id="{00000000-0008-0000-2000-0000A4080000}"/>
            </a:ext>
          </a:extLst>
        </xdr:cNvPr>
        <xdr:cNvSpPr txBox="1"/>
      </xdr:nvSpPr>
      <xdr:spPr>
        <a:xfrm>
          <a:off x="0"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13" name="17 CuadroTexto">
          <a:extLst>
            <a:ext uri="{FF2B5EF4-FFF2-40B4-BE49-F238E27FC236}">
              <a16:creationId xmlns:a16="http://schemas.microsoft.com/office/drawing/2014/main" xmlns="" id="{00000000-0008-0000-2000-0000A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214" name="90 CuadroTexto">
          <a:extLst>
            <a:ext uri="{FF2B5EF4-FFF2-40B4-BE49-F238E27FC236}">
              <a16:creationId xmlns:a16="http://schemas.microsoft.com/office/drawing/2014/main" xmlns="" id="{00000000-0008-0000-2000-0000A6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5" name="91 CuadroTexto">
          <a:extLst>
            <a:ext uri="{FF2B5EF4-FFF2-40B4-BE49-F238E27FC236}">
              <a16:creationId xmlns:a16="http://schemas.microsoft.com/office/drawing/2014/main" xmlns="" id="{00000000-0008-0000-2000-0000A7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6" name="92 CuadroTexto">
          <a:extLst>
            <a:ext uri="{FF2B5EF4-FFF2-40B4-BE49-F238E27FC236}">
              <a16:creationId xmlns:a16="http://schemas.microsoft.com/office/drawing/2014/main" xmlns="" id="{00000000-0008-0000-2000-0000A8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7" name="93 CuadroTexto">
          <a:extLst>
            <a:ext uri="{FF2B5EF4-FFF2-40B4-BE49-F238E27FC236}">
              <a16:creationId xmlns:a16="http://schemas.microsoft.com/office/drawing/2014/main" xmlns="" id="{00000000-0008-0000-2000-0000A9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8" name="94 CuadroTexto">
          <a:extLst>
            <a:ext uri="{FF2B5EF4-FFF2-40B4-BE49-F238E27FC236}">
              <a16:creationId xmlns:a16="http://schemas.microsoft.com/office/drawing/2014/main" xmlns="" id="{00000000-0008-0000-2000-0000AA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19" name="95 CuadroTexto">
          <a:extLst>
            <a:ext uri="{FF2B5EF4-FFF2-40B4-BE49-F238E27FC236}">
              <a16:creationId xmlns:a16="http://schemas.microsoft.com/office/drawing/2014/main" xmlns="" id="{00000000-0008-0000-2000-0000AB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0" name="96 CuadroTexto">
          <a:extLst>
            <a:ext uri="{FF2B5EF4-FFF2-40B4-BE49-F238E27FC236}">
              <a16:creationId xmlns:a16="http://schemas.microsoft.com/office/drawing/2014/main" xmlns="" id="{00000000-0008-0000-2000-0000AC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1" name="97 CuadroTexto">
          <a:extLst>
            <a:ext uri="{FF2B5EF4-FFF2-40B4-BE49-F238E27FC236}">
              <a16:creationId xmlns:a16="http://schemas.microsoft.com/office/drawing/2014/main" xmlns="" id="{00000000-0008-0000-2000-0000AD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2" name="98 CuadroTexto">
          <a:extLst>
            <a:ext uri="{FF2B5EF4-FFF2-40B4-BE49-F238E27FC236}">
              <a16:creationId xmlns:a16="http://schemas.microsoft.com/office/drawing/2014/main" xmlns="" id="{00000000-0008-0000-2000-0000AE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3" name="99 CuadroTexto">
          <a:extLst>
            <a:ext uri="{FF2B5EF4-FFF2-40B4-BE49-F238E27FC236}">
              <a16:creationId xmlns:a16="http://schemas.microsoft.com/office/drawing/2014/main" xmlns="" id="{00000000-0008-0000-2000-0000AF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4" name="100 CuadroTexto">
          <a:extLst>
            <a:ext uri="{FF2B5EF4-FFF2-40B4-BE49-F238E27FC236}">
              <a16:creationId xmlns:a16="http://schemas.microsoft.com/office/drawing/2014/main" xmlns="" id="{00000000-0008-0000-2000-0000B0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225" name="101 CuadroTexto">
          <a:extLst>
            <a:ext uri="{FF2B5EF4-FFF2-40B4-BE49-F238E27FC236}">
              <a16:creationId xmlns:a16="http://schemas.microsoft.com/office/drawing/2014/main" xmlns="" id="{00000000-0008-0000-2000-0000B108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226" name="118 CuadroTexto">
          <a:extLst>
            <a:ext uri="{FF2B5EF4-FFF2-40B4-BE49-F238E27FC236}">
              <a16:creationId xmlns:a16="http://schemas.microsoft.com/office/drawing/2014/main" xmlns="" id="{00000000-0008-0000-2000-0000B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7" name="119 CuadroTexto">
          <a:extLst>
            <a:ext uri="{FF2B5EF4-FFF2-40B4-BE49-F238E27FC236}">
              <a16:creationId xmlns:a16="http://schemas.microsoft.com/office/drawing/2014/main" xmlns="" id="{00000000-0008-0000-2000-0000B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8" name="120 CuadroTexto">
          <a:extLst>
            <a:ext uri="{FF2B5EF4-FFF2-40B4-BE49-F238E27FC236}">
              <a16:creationId xmlns:a16="http://schemas.microsoft.com/office/drawing/2014/main" xmlns="" id="{00000000-0008-0000-2000-0000B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29" name="121 CuadroTexto">
          <a:extLst>
            <a:ext uri="{FF2B5EF4-FFF2-40B4-BE49-F238E27FC236}">
              <a16:creationId xmlns:a16="http://schemas.microsoft.com/office/drawing/2014/main" xmlns="" id="{00000000-0008-0000-2000-0000B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0" name="122 CuadroTexto">
          <a:extLst>
            <a:ext uri="{FF2B5EF4-FFF2-40B4-BE49-F238E27FC236}">
              <a16:creationId xmlns:a16="http://schemas.microsoft.com/office/drawing/2014/main" xmlns="" id="{00000000-0008-0000-2000-0000B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1" name="123 CuadroTexto">
          <a:extLst>
            <a:ext uri="{FF2B5EF4-FFF2-40B4-BE49-F238E27FC236}">
              <a16:creationId xmlns:a16="http://schemas.microsoft.com/office/drawing/2014/main" xmlns="" id="{00000000-0008-0000-2000-0000B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2" name="124 CuadroTexto">
          <a:extLst>
            <a:ext uri="{FF2B5EF4-FFF2-40B4-BE49-F238E27FC236}">
              <a16:creationId xmlns:a16="http://schemas.microsoft.com/office/drawing/2014/main" xmlns="" id="{00000000-0008-0000-2000-0000B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3" name="125 CuadroTexto">
          <a:extLst>
            <a:ext uri="{FF2B5EF4-FFF2-40B4-BE49-F238E27FC236}">
              <a16:creationId xmlns:a16="http://schemas.microsoft.com/office/drawing/2014/main" xmlns="" id="{00000000-0008-0000-2000-0000B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4" name="143 CuadroTexto">
          <a:extLst>
            <a:ext uri="{FF2B5EF4-FFF2-40B4-BE49-F238E27FC236}">
              <a16:creationId xmlns:a16="http://schemas.microsoft.com/office/drawing/2014/main" xmlns="" id="{00000000-0008-0000-2000-0000B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5" name="144 CuadroTexto">
          <a:extLst>
            <a:ext uri="{FF2B5EF4-FFF2-40B4-BE49-F238E27FC236}">
              <a16:creationId xmlns:a16="http://schemas.microsoft.com/office/drawing/2014/main" xmlns="" id="{00000000-0008-0000-2000-0000B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6" name="145 CuadroTexto">
          <a:extLst>
            <a:ext uri="{FF2B5EF4-FFF2-40B4-BE49-F238E27FC236}">
              <a16:creationId xmlns:a16="http://schemas.microsoft.com/office/drawing/2014/main" xmlns="" id="{00000000-0008-0000-2000-0000B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7" name="146 CuadroTexto">
          <a:extLst>
            <a:ext uri="{FF2B5EF4-FFF2-40B4-BE49-F238E27FC236}">
              <a16:creationId xmlns:a16="http://schemas.microsoft.com/office/drawing/2014/main" xmlns="" id="{00000000-0008-0000-2000-0000B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8" name="147 CuadroTexto">
          <a:extLst>
            <a:ext uri="{FF2B5EF4-FFF2-40B4-BE49-F238E27FC236}">
              <a16:creationId xmlns:a16="http://schemas.microsoft.com/office/drawing/2014/main" xmlns="" id="{00000000-0008-0000-2000-0000B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39" name="148 CuadroTexto">
          <a:extLst>
            <a:ext uri="{FF2B5EF4-FFF2-40B4-BE49-F238E27FC236}">
              <a16:creationId xmlns:a16="http://schemas.microsoft.com/office/drawing/2014/main" xmlns="" id="{00000000-0008-0000-2000-0000B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0" name="149 CuadroTexto">
          <a:extLst>
            <a:ext uri="{FF2B5EF4-FFF2-40B4-BE49-F238E27FC236}">
              <a16:creationId xmlns:a16="http://schemas.microsoft.com/office/drawing/2014/main" xmlns="" id="{00000000-0008-0000-2000-0000C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1" name="150 CuadroTexto">
          <a:extLst>
            <a:ext uri="{FF2B5EF4-FFF2-40B4-BE49-F238E27FC236}">
              <a16:creationId xmlns:a16="http://schemas.microsoft.com/office/drawing/2014/main" xmlns="" id="{00000000-0008-0000-2000-0000C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2" name="151 CuadroTexto">
          <a:extLst>
            <a:ext uri="{FF2B5EF4-FFF2-40B4-BE49-F238E27FC236}">
              <a16:creationId xmlns:a16="http://schemas.microsoft.com/office/drawing/2014/main" xmlns="" id="{00000000-0008-0000-2000-0000C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3" name="152 CuadroTexto">
          <a:extLst>
            <a:ext uri="{FF2B5EF4-FFF2-40B4-BE49-F238E27FC236}">
              <a16:creationId xmlns:a16="http://schemas.microsoft.com/office/drawing/2014/main" xmlns="" id="{00000000-0008-0000-2000-0000C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4" name="153 CuadroTexto">
          <a:extLst>
            <a:ext uri="{FF2B5EF4-FFF2-40B4-BE49-F238E27FC236}">
              <a16:creationId xmlns:a16="http://schemas.microsoft.com/office/drawing/2014/main" xmlns="" id="{00000000-0008-0000-2000-0000C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5" name="154 CuadroTexto">
          <a:extLst>
            <a:ext uri="{FF2B5EF4-FFF2-40B4-BE49-F238E27FC236}">
              <a16:creationId xmlns:a16="http://schemas.microsoft.com/office/drawing/2014/main" xmlns="" id="{00000000-0008-0000-2000-0000C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6" name="155 CuadroTexto">
          <a:extLst>
            <a:ext uri="{FF2B5EF4-FFF2-40B4-BE49-F238E27FC236}">
              <a16:creationId xmlns:a16="http://schemas.microsoft.com/office/drawing/2014/main" xmlns="" id="{00000000-0008-0000-2000-0000C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7" name="156 CuadroTexto">
          <a:extLst>
            <a:ext uri="{FF2B5EF4-FFF2-40B4-BE49-F238E27FC236}">
              <a16:creationId xmlns:a16="http://schemas.microsoft.com/office/drawing/2014/main" xmlns="" id="{00000000-0008-0000-2000-0000C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8" name="157 CuadroTexto">
          <a:extLst>
            <a:ext uri="{FF2B5EF4-FFF2-40B4-BE49-F238E27FC236}">
              <a16:creationId xmlns:a16="http://schemas.microsoft.com/office/drawing/2014/main" xmlns="" id="{00000000-0008-0000-2000-0000C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49" name="158 CuadroTexto">
          <a:extLst>
            <a:ext uri="{FF2B5EF4-FFF2-40B4-BE49-F238E27FC236}">
              <a16:creationId xmlns:a16="http://schemas.microsoft.com/office/drawing/2014/main" xmlns="" id="{00000000-0008-0000-2000-0000C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0" name="159 CuadroTexto">
          <a:extLst>
            <a:ext uri="{FF2B5EF4-FFF2-40B4-BE49-F238E27FC236}">
              <a16:creationId xmlns:a16="http://schemas.microsoft.com/office/drawing/2014/main" xmlns="" id="{00000000-0008-0000-2000-0000C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1" name="160 CuadroTexto">
          <a:extLst>
            <a:ext uri="{FF2B5EF4-FFF2-40B4-BE49-F238E27FC236}">
              <a16:creationId xmlns:a16="http://schemas.microsoft.com/office/drawing/2014/main" xmlns="" id="{00000000-0008-0000-2000-0000C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2" name="161 CuadroTexto">
          <a:extLst>
            <a:ext uri="{FF2B5EF4-FFF2-40B4-BE49-F238E27FC236}">
              <a16:creationId xmlns:a16="http://schemas.microsoft.com/office/drawing/2014/main" xmlns="" id="{00000000-0008-0000-2000-0000C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3" name="162 CuadroTexto">
          <a:extLst>
            <a:ext uri="{FF2B5EF4-FFF2-40B4-BE49-F238E27FC236}">
              <a16:creationId xmlns:a16="http://schemas.microsoft.com/office/drawing/2014/main" xmlns="" id="{00000000-0008-0000-2000-0000C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4" name="163 CuadroTexto">
          <a:extLst>
            <a:ext uri="{FF2B5EF4-FFF2-40B4-BE49-F238E27FC236}">
              <a16:creationId xmlns:a16="http://schemas.microsoft.com/office/drawing/2014/main" xmlns="" id="{00000000-0008-0000-2000-0000C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5" name="164 CuadroTexto">
          <a:extLst>
            <a:ext uri="{FF2B5EF4-FFF2-40B4-BE49-F238E27FC236}">
              <a16:creationId xmlns:a16="http://schemas.microsoft.com/office/drawing/2014/main" xmlns="" id="{00000000-0008-0000-2000-0000C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6" name="165 CuadroTexto">
          <a:extLst>
            <a:ext uri="{FF2B5EF4-FFF2-40B4-BE49-F238E27FC236}">
              <a16:creationId xmlns:a16="http://schemas.microsoft.com/office/drawing/2014/main" xmlns="" id="{00000000-0008-0000-2000-0000D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7" name="166 CuadroTexto">
          <a:extLst>
            <a:ext uri="{FF2B5EF4-FFF2-40B4-BE49-F238E27FC236}">
              <a16:creationId xmlns:a16="http://schemas.microsoft.com/office/drawing/2014/main" xmlns="" id="{00000000-0008-0000-2000-0000D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8" name="167 CuadroTexto">
          <a:extLst>
            <a:ext uri="{FF2B5EF4-FFF2-40B4-BE49-F238E27FC236}">
              <a16:creationId xmlns:a16="http://schemas.microsoft.com/office/drawing/2014/main" xmlns="" id="{00000000-0008-0000-2000-0000D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59" name="168 CuadroTexto">
          <a:extLst>
            <a:ext uri="{FF2B5EF4-FFF2-40B4-BE49-F238E27FC236}">
              <a16:creationId xmlns:a16="http://schemas.microsoft.com/office/drawing/2014/main" xmlns="" id="{00000000-0008-0000-2000-0000D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0" name="169 CuadroTexto">
          <a:extLst>
            <a:ext uri="{FF2B5EF4-FFF2-40B4-BE49-F238E27FC236}">
              <a16:creationId xmlns:a16="http://schemas.microsoft.com/office/drawing/2014/main" xmlns="" id="{00000000-0008-0000-2000-0000D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1" name="170 CuadroTexto">
          <a:extLst>
            <a:ext uri="{FF2B5EF4-FFF2-40B4-BE49-F238E27FC236}">
              <a16:creationId xmlns:a16="http://schemas.microsoft.com/office/drawing/2014/main" xmlns="" id="{00000000-0008-0000-2000-0000D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2" name="171 CuadroTexto">
          <a:extLst>
            <a:ext uri="{FF2B5EF4-FFF2-40B4-BE49-F238E27FC236}">
              <a16:creationId xmlns:a16="http://schemas.microsoft.com/office/drawing/2014/main" xmlns="" id="{00000000-0008-0000-2000-0000D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3" name="172 CuadroTexto">
          <a:extLst>
            <a:ext uri="{FF2B5EF4-FFF2-40B4-BE49-F238E27FC236}">
              <a16:creationId xmlns:a16="http://schemas.microsoft.com/office/drawing/2014/main" xmlns="" id="{00000000-0008-0000-2000-0000D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4" name="173 CuadroTexto">
          <a:extLst>
            <a:ext uri="{FF2B5EF4-FFF2-40B4-BE49-F238E27FC236}">
              <a16:creationId xmlns:a16="http://schemas.microsoft.com/office/drawing/2014/main" xmlns="" id="{00000000-0008-0000-2000-0000D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5" name="174 CuadroTexto">
          <a:extLst>
            <a:ext uri="{FF2B5EF4-FFF2-40B4-BE49-F238E27FC236}">
              <a16:creationId xmlns:a16="http://schemas.microsoft.com/office/drawing/2014/main" xmlns="" id="{00000000-0008-0000-2000-0000D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6" name="175 CuadroTexto">
          <a:extLst>
            <a:ext uri="{FF2B5EF4-FFF2-40B4-BE49-F238E27FC236}">
              <a16:creationId xmlns:a16="http://schemas.microsoft.com/office/drawing/2014/main" xmlns="" id="{00000000-0008-0000-2000-0000D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7" name="176 CuadroTexto">
          <a:extLst>
            <a:ext uri="{FF2B5EF4-FFF2-40B4-BE49-F238E27FC236}">
              <a16:creationId xmlns:a16="http://schemas.microsoft.com/office/drawing/2014/main" xmlns="" id="{00000000-0008-0000-2000-0000D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8" name="177 CuadroTexto">
          <a:extLst>
            <a:ext uri="{FF2B5EF4-FFF2-40B4-BE49-F238E27FC236}">
              <a16:creationId xmlns:a16="http://schemas.microsoft.com/office/drawing/2014/main" xmlns="" id="{00000000-0008-0000-2000-0000D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69" name="178 CuadroTexto">
          <a:extLst>
            <a:ext uri="{FF2B5EF4-FFF2-40B4-BE49-F238E27FC236}">
              <a16:creationId xmlns:a16="http://schemas.microsoft.com/office/drawing/2014/main" xmlns="" id="{00000000-0008-0000-2000-0000D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0" name="179 CuadroTexto">
          <a:extLst>
            <a:ext uri="{FF2B5EF4-FFF2-40B4-BE49-F238E27FC236}">
              <a16:creationId xmlns:a16="http://schemas.microsoft.com/office/drawing/2014/main" xmlns="" id="{00000000-0008-0000-2000-0000D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1" name="180 CuadroTexto">
          <a:extLst>
            <a:ext uri="{FF2B5EF4-FFF2-40B4-BE49-F238E27FC236}">
              <a16:creationId xmlns:a16="http://schemas.microsoft.com/office/drawing/2014/main" xmlns="" id="{00000000-0008-0000-2000-0000D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2" name="181 CuadroTexto">
          <a:extLst>
            <a:ext uri="{FF2B5EF4-FFF2-40B4-BE49-F238E27FC236}">
              <a16:creationId xmlns:a16="http://schemas.microsoft.com/office/drawing/2014/main" xmlns="" id="{00000000-0008-0000-2000-0000E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3" name="182 CuadroTexto">
          <a:extLst>
            <a:ext uri="{FF2B5EF4-FFF2-40B4-BE49-F238E27FC236}">
              <a16:creationId xmlns:a16="http://schemas.microsoft.com/office/drawing/2014/main" xmlns="" id="{00000000-0008-0000-2000-0000E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4" name="183 CuadroTexto">
          <a:extLst>
            <a:ext uri="{FF2B5EF4-FFF2-40B4-BE49-F238E27FC236}">
              <a16:creationId xmlns:a16="http://schemas.microsoft.com/office/drawing/2014/main" xmlns="" id="{00000000-0008-0000-2000-0000E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5" name="184 CuadroTexto">
          <a:extLst>
            <a:ext uri="{FF2B5EF4-FFF2-40B4-BE49-F238E27FC236}">
              <a16:creationId xmlns:a16="http://schemas.microsoft.com/office/drawing/2014/main" xmlns="" id="{00000000-0008-0000-2000-0000E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6" name="185 CuadroTexto">
          <a:extLst>
            <a:ext uri="{FF2B5EF4-FFF2-40B4-BE49-F238E27FC236}">
              <a16:creationId xmlns:a16="http://schemas.microsoft.com/office/drawing/2014/main" xmlns="" id="{00000000-0008-0000-2000-0000E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7" name="186 CuadroTexto">
          <a:extLst>
            <a:ext uri="{FF2B5EF4-FFF2-40B4-BE49-F238E27FC236}">
              <a16:creationId xmlns:a16="http://schemas.microsoft.com/office/drawing/2014/main" xmlns="" id="{00000000-0008-0000-2000-0000E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8" name="187 CuadroTexto">
          <a:extLst>
            <a:ext uri="{FF2B5EF4-FFF2-40B4-BE49-F238E27FC236}">
              <a16:creationId xmlns:a16="http://schemas.microsoft.com/office/drawing/2014/main" xmlns="" id="{00000000-0008-0000-2000-0000E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79" name="188 CuadroTexto">
          <a:extLst>
            <a:ext uri="{FF2B5EF4-FFF2-40B4-BE49-F238E27FC236}">
              <a16:creationId xmlns:a16="http://schemas.microsoft.com/office/drawing/2014/main" xmlns="" id="{00000000-0008-0000-2000-0000E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0" name="189 CuadroTexto">
          <a:extLst>
            <a:ext uri="{FF2B5EF4-FFF2-40B4-BE49-F238E27FC236}">
              <a16:creationId xmlns:a16="http://schemas.microsoft.com/office/drawing/2014/main" xmlns="" id="{00000000-0008-0000-2000-0000E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1" name="190 CuadroTexto">
          <a:extLst>
            <a:ext uri="{FF2B5EF4-FFF2-40B4-BE49-F238E27FC236}">
              <a16:creationId xmlns:a16="http://schemas.microsoft.com/office/drawing/2014/main" xmlns="" id="{00000000-0008-0000-2000-0000E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2" name="191 CuadroTexto">
          <a:extLst>
            <a:ext uri="{FF2B5EF4-FFF2-40B4-BE49-F238E27FC236}">
              <a16:creationId xmlns:a16="http://schemas.microsoft.com/office/drawing/2014/main" xmlns="" id="{00000000-0008-0000-2000-0000E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3" name="192 CuadroTexto">
          <a:extLst>
            <a:ext uri="{FF2B5EF4-FFF2-40B4-BE49-F238E27FC236}">
              <a16:creationId xmlns:a16="http://schemas.microsoft.com/office/drawing/2014/main" xmlns="" id="{00000000-0008-0000-2000-0000E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4" name="193 CuadroTexto">
          <a:extLst>
            <a:ext uri="{FF2B5EF4-FFF2-40B4-BE49-F238E27FC236}">
              <a16:creationId xmlns:a16="http://schemas.microsoft.com/office/drawing/2014/main" xmlns="" id="{00000000-0008-0000-2000-0000E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5" name="194 CuadroTexto">
          <a:extLst>
            <a:ext uri="{FF2B5EF4-FFF2-40B4-BE49-F238E27FC236}">
              <a16:creationId xmlns:a16="http://schemas.microsoft.com/office/drawing/2014/main" xmlns="" id="{00000000-0008-0000-2000-0000E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6" name="195 CuadroTexto">
          <a:extLst>
            <a:ext uri="{FF2B5EF4-FFF2-40B4-BE49-F238E27FC236}">
              <a16:creationId xmlns:a16="http://schemas.microsoft.com/office/drawing/2014/main" xmlns="" id="{00000000-0008-0000-2000-0000E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7" name="196 CuadroTexto">
          <a:extLst>
            <a:ext uri="{FF2B5EF4-FFF2-40B4-BE49-F238E27FC236}">
              <a16:creationId xmlns:a16="http://schemas.microsoft.com/office/drawing/2014/main" xmlns="" id="{00000000-0008-0000-2000-0000E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8" name="197 CuadroTexto">
          <a:extLst>
            <a:ext uri="{FF2B5EF4-FFF2-40B4-BE49-F238E27FC236}">
              <a16:creationId xmlns:a16="http://schemas.microsoft.com/office/drawing/2014/main" xmlns="" id="{00000000-0008-0000-2000-0000F0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89" name="198 CuadroTexto">
          <a:extLst>
            <a:ext uri="{FF2B5EF4-FFF2-40B4-BE49-F238E27FC236}">
              <a16:creationId xmlns:a16="http://schemas.microsoft.com/office/drawing/2014/main" xmlns="" id="{00000000-0008-0000-2000-0000F1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0" name="199 CuadroTexto">
          <a:extLst>
            <a:ext uri="{FF2B5EF4-FFF2-40B4-BE49-F238E27FC236}">
              <a16:creationId xmlns:a16="http://schemas.microsoft.com/office/drawing/2014/main" xmlns="" id="{00000000-0008-0000-2000-0000F2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1" name="200 CuadroTexto">
          <a:extLst>
            <a:ext uri="{FF2B5EF4-FFF2-40B4-BE49-F238E27FC236}">
              <a16:creationId xmlns:a16="http://schemas.microsoft.com/office/drawing/2014/main" xmlns="" id="{00000000-0008-0000-2000-0000F3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2" name="201 CuadroTexto">
          <a:extLst>
            <a:ext uri="{FF2B5EF4-FFF2-40B4-BE49-F238E27FC236}">
              <a16:creationId xmlns:a16="http://schemas.microsoft.com/office/drawing/2014/main" xmlns="" id="{00000000-0008-0000-2000-0000F4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3" name="202 CuadroTexto">
          <a:extLst>
            <a:ext uri="{FF2B5EF4-FFF2-40B4-BE49-F238E27FC236}">
              <a16:creationId xmlns:a16="http://schemas.microsoft.com/office/drawing/2014/main" xmlns="" id="{00000000-0008-0000-2000-0000F5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4" name="203 CuadroTexto">
          <a:extLst>
            <a:ext uri="{FF2B5EF4-FFF2-40B4-BE49-F238E27FC236}">
              <a16:creationId xmlns:a16="http://schemas.microsoft.com/office/drawing/2014/main" xmlns="" id="{00000000-0008-0000-2000-0000F6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5" name="204 CuadroTexto">
          <a:extLst>
            <a:ext uri="{FF2B5EF4-FFF2-40B4-BE49-F238E27FC236}">
              <a16:creationId xmlns:a16="http://schemas.microsoft.com/office/drawing/2014/main" xmlns="" id="{00000000-0008-0000-2000-0000F7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6" name="205 CuadroTexto">
          <a:extLst>
            <a:ext uri="{FF2B5EF4-FFF2-40B4-BE49-F238E27FC236}">
              <a16:creationId xmlns:a16="http://schemas.microsoft.com/office/drawing/2014/main" xmlns="" id="{00000000-0008-0000-2000-0000F8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7" name="206 CuadroTexto">
          <a:extLst>
            <a:ext uri="{FF2B5EF4-FFF2-40B4-BE49-F238E27FC236}">
              <a16:creationId xmlns:a16="http://schemas.microsoft.com/office/drawing/2014/main" xmlns="" id="{00000000-0008-0000-2000-0000F9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8" name="207 CuadroTexto">
          <a:extLst>
            <a:ext uri="{FF2B5EF4-FFF2-40B4-BE49-F238E27FC236}">
              <a16:creationId xmlns:a16="http://schemas.microsoft.com/office/drawing/2014/main" xmlns="" id="{00000000-0008-0000-2000-0000FA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299" name="208 CuadroTexto">
          <a:extLst>
            <a:ext uri="{FF2B5EF4-FFF2-40B4-BE49-F238E27FC236}">
              <a16:creationId xmlns:a16="http://schemas.microsoft.com/office/drawing/2014/main" xmlns="" id="{00000000-0008-0000-2000-0000FB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0" name="209 CuadroTexto">
          <a:extLst>
            <a:ext uri="{FF2B5EF4-FFF2-40B4-BE49-F238E27FC236}">
              <a16:creationId xmlns:a16="http://schemas.microsoft.com/office/drawing/2014/main" xmlns="" id="{00000000-0008-0000-2000-0000FC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1" name="210 CuadroTexto">
          <a:extLst>
            <a:ext uri="{FF2B5EF4-FFF2-40B4-BE49-F238E27FC236}">
              <a16:creationId xmlns:a16="http://schemas.microsoft.com/office/drawing/2014/main" xmlns="" id="{00000000-0008-0000-2000-0000FD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2" name="211 CuadroTexto">
          <a:extLst>
            <a:ext uri="{FF2B5EF4-FFF2-40B4-BE49-F238E27FC236}">
              <a16:creationId xmlns:a16="http://schemas.microsoft.com/office/drawing/2014/main" xmlns="" id="{00000000-0008-0000-2000-0000FE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3" name="212 CuadroTexto">
          <a:extLst>
            <a:ext uri="{FF2B5EF4-FFF2-40B4-BE49-F238E27FC236}">
              <a16:creationId xmlns:a16="http://schemas.microsoft.com/office/drawing/2014/main" xmlns="" id="{00000000-0008-0000-2000-0000FF08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4" name="213 CuadroTexto">
          <a:extLst>
            <a:ext uri="{FF2B5EF4-FFF2-40B4-BE49-F238E27FC236}">
              <a16:creationId xmlns:a16="http://schemas.microsoft.com/office/drawing/2014/main" xmlns="" id="{00000000-0008-0000-2000-00000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5" name="214 CuadroTexto">
          <a:extLst>
            <a:ext uri="{FF2B5EF4-FFF2-40B4-BE49-F238E27FC236}">
              <a16:creationId xmlns:a16="http://schemas.microsoft.com/office/drawing/2014/main" xmlns="" id="{00000000-0008-0000-2000-00000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6" name="215 CuadroTexto">
          <a:extLst>
            <a:ext uri="{FF2B5EF4-FFF2-40B4-BE49-F238E27FC236}">
              <a16:creationId xmlns:a16="http://schemas.microsoft.com/office/drawing/2014/main" xmlns="" id="{00000000-0008-0000-2000-00000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7" name="216 CuadroTexto">
          <a:extLst>
            <a:ext uri="{FF2B5EF4-FFF2-40B4-BE49-F238E27FC236}">
              <a16:creationId xmlns:a16="http://schemas.microsoft.com/office/drawing/2014/main" xmlns="" id="{00000000-0008-0000-2000-00000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8" name="217 CuadroTexto">
          <a:extLst>
            <a:ext uri="{FF2B5EF4-FFF2-40B4-BE49-F238E27FC236}">
              <a16:creationId xmlns:a16="http://schemas.microsoft.com/office/drawing/2014/main" xmlns="" id="{00000000-0008-0000-2000-00000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09" name="218 CuadroTexto">
          <a:extLst>
            <a:ext uri="{FF2B5EF4-FFF2-40B4-BE49-F238E27FC236}">
              <a16:creationId xmlns:a16="http://schemas.microsoft.com/office/drawing/2014/main" xmlns="" id="{00000000-0008-0000-2000-00000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0" name="219 CuadroTexto">
          <a:extLst>
            <a:ext uri="{FF2B5EF4-FFF2-40B4-BE49-F238E27FC236}">
              <a16:creationId xmlns:a16="http://schemas.microsoft.com/office/drawing/2014/main" xmlns="" id="{00000000-0008-0000-2000-00000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1" name="220 CuadroTexto">
          <a:extLst>
            <a:ext uri="{FF2B5EF4-FFF2-40B4-BE49-F238E27FC236}">
              <a16:creationId xmlns:a16="http://schemas.microsoft.com/office/drawing/2014/main" xmlns="" id="{00000000-0008-0000-2000-00000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2" name="221 CuadroTexto">
          <a:extLst>
            <a:ext uri="{FF2B5EF4-FFF2-40B4-BE49-F238E27FC236}">
              <a16:creationId xmlns:a16="http://schemas.microsoft.com/office/drawing/2014/main" xmlns="" id="{00000000-0008-0000-2000-00000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3" name="222 CuadroTexto">
          <a:extLst>
            <a:ext uri="{FF2B5EF4-FFF2-40B4-BE49-F238E27FC236}">
              <a16:creationId xmlns:a16="http://schemas.microsoft.com/office/drawing/2014/main" xmlns="" id="{00000000-0008-0000-2000-00000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4" name="223 CuadroTexto">
          <a:extLst>
            <a:ext uri="{FF2B5EF4-FFF2-40B4-BE49-F238E27FC236}">
              <a16:creationId xmlns:a16="http://schemas.microsoft.com/office/drawing/2014/main" xmlns="" id="{00000000-0008-0000-2000-00000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5" name="224 CuadroTexto">
          <a:extLst>
            <a:ext uri="{FF2B5EF4-FFF2-40B4-BE49-F238E27FC236}">
              <a16:creationId xmlns:a16="http://schemas.microsoft.com/office/drawing/2014/main" xmlns="" id="{00000000-0008-0000-2000-00000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6" name="225 CuadroTexto">
          <a:extLst>
            <a:ext uri="{FF2B5EF4-FFF2-40B4-BE49-F238E27FC236}">
              <a16:creationId xmlns:a16="http://schemas.microsoft.com/office/drawing/2014/main" xmlns="" id="{00000000-0008-0000-2000-00000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7" name="226 CuadroTexto">
          <a:extLst>
            <a:ext uri="{FF2B5EF4-FFF2-40B4-BE49-F238E27FC236}">
              <a16:creationId xmlns:a16="http://schemas.microsoft.com/office/drawing/2014/main" xmlns="" id="{00000000-0008-0000-2000-00000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8" name="227 CuadroTexto">
          <a:extLst>
            <a:ext uri="{FF2B5EF4-FFF2-40B4-BE49-F238E27FC236}">
              <a16:creationId xmlns:a16="http://schemas.microsoft.com/office/drawing/2014/main" xmlns="" id="{00000000-0008-0000-2000-00000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19" name="228 CuadroTexto">
          <a:extLst>
            <a:ext uri="{FF2B5EF4-FFF2-40B4-BE49-F238E27FC236}">
              <a16:creationId xmlns:a16="http://schemas.microsoft.com/office/drawing/2014/main" xmlns="" id="{00000000-0008-0000-2000-00000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0" name="229 CuadroTexto">
          <a:extLst>
            <a:ext uri="{FF2B5EF4-FFF2-40B4-BE49-F238E27FC236}">
              <a16:creationId xmlns:a16="http://schemas.microsoft.com/office/drawing/2014/main" xmlns="" id="{00000000-0008-0000-2000-00001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1" name="230 CuadroTexto">
          <a:extLst>
            <a:ext uri="{FF2B5EF4-FFF2-40B4-BE49-F238E27FC236}">
              <a16:creationId xmlns:a16="http://schemas.microsoft.com/office/drawing/2014/main" xmlns="" id="{00000000-0008-0000-2000-00001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2" name="231 CuadroTexto">
          <a:extLst>
            <a:ext uri="{FF2B5EF4-FFF2-40B4-BE49-F238E27FC236}">
              <a16:creationId xmlns:a16="http://schemas.microsoft.com/office/drawing/2014/main" xmlns="" id="{00000000-0008-0000-2000-00001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3" name="232 CuadroTexto">
          <a:extLst>
            <a:ext uri="{FF2B5EF4-FFF2-40B4-BE49-F238E27FC236}">
              <a16:creationId xmlns:a16="http://schemas.microsoft.com/office/drawing/2014/main" xmlns="" id="{00000000-0008-0000-2000-00001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4" name="233 CuadroTexto">
          <a:extLst>
            <a:ext uri="{FF2B5EF4-FFF2-40B4-BE49-F238E27FC236}">
              <a16:creationId xmlns:a16="http://schemas.microsoft.com/office/drawing/2014/main" xmlns="" id="{00000000-0008-0000-2000-00001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5" name="234 CuadroTexto">
          <a:extLst>
            <a:ext uri="{FF2B5EF4-FFF2-40B4-BE49-F238E27FC236}">
              <a16:creationId xmlns:a16="http://schemas.microsoft.com/office/drawing/2014/main" xmlns="" id="{00000000-0008-0000-2000-00001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6" name="235 CuadroTexto">
          <a:extLst>
            <a:ext uri="{FF2B5EF4-FFF2-40B4-BE49-F238E27FC236}">
              <a16:creationId xmlns:a16="http://schemas.microsoft.com/office/drawing/2014/main" xmlns="" id="{00000000-0008-0000-2000-00001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7" name="236 CuadroTexto">
          <a:extLst>
            <a:ext uri="{FF2B5EF4-FFF2-40B4-BE49-F238E27FC236}">
              <a16:creationId xmlns:a16="http://schemas.microsoft.com/office/drawing/2014/main" xmlns="" id="{00000000-0008-0000-2000-00001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8" name="237 CuadroTexto">
          <a:extLst>
            <a:ext uri="{FF2B5EF4-FFF2-40B4-BE49-F238E27FC236}">
              <a16:creationId xmlns:a16="http://schemas.microsoft.com/office/drawing/2014/main" xmlns="" id="{00000000-0008-0000-2000-00001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29" name="238 CuadroTexto">
          <a:extLst>
            <a:ext uri="{FF2B5EF4-FFF2-40B4-BE49-F238E27FC236}">
              <a16:creationId xmlns:a16="http://schemas.microsoft.com/office/drawing/2014/main" xmlns="" id="{00000000-0008-0000-2000-00001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0" name="239 CuadroTexto">
          <a:extLst>
            <a:ext uri="{FF2B5EF4-FFF2-40B4-BE49-F238E27FC236}">
              <a16:creationId xmlns:a16="http://schemas.microsoft.com/office/drawing/2014/main" xmlns="" id="{00000000-0008-0000-2000-00001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1" name="240 CuadroTexto">
          <a:extLst>
            <a:ext uri="{FF2B5EF4-FFF2-40B4-BE49-F238E27FC236}">
              <a16:creationId xmlns:a16="http://schemas.microsoft.com/office/drawing/2014/main" xmlns="" id="{00000000-0008-0000-2000-00001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2" name="241 CuadroTexto">
          <a:extLst>
            <a:ext uri="{FF2B5EF4-FFF2-40B4-BE49-F238E27FC236}">
              <a16:creationId xmlns:a16="http://schemas.microsoft.com/office/drawing/2014/main" xmlns="" id="{00000000-0008-0000-2000-00001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3" name="242 CuadroTexto">
          <a:extLst>
            <a:ext uri="{FF2B5EF4-FFF2-40B4-BE49-F238E27FC236}">
              <a16:creationId xmlns:a16="http://schemas.microsoft.com/office/drawing/2014/main" xmlns="" id="{00000000-0008-0000-2000-00001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4" name="243 CuadroTexto">
          <a:extLst>
            <a:ext uri="{FF2B5EF4-FFF2-40B4-BE49-F238E27FC236}">
              <a16:creationId xmlns:a16="http://schemas.microsoft.com/office/drawing/2014/main" xmlns="" id="{00000000-0008-0000-2000-00001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5" name="244 CuadroTexto">
          <a:extLst>
            <a:ext uri="{FF2B5EF4-FFF2-40B4-BE49-F238E27FC236}">
              <a16:creationId xmlns:a16="http://schemas.microsoft.com/office/drawing/2014/main" xmlns="" id="{00000000-0008-0000-2000-00001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6" name="245 CuadroTexto">
          <a:extLst>
            <a:ext uri="{FF2B5EF4-FFF2-40B4-BE49-F238E27FC236}">
              <a16:creationId xmlns:a16="http://schemas.microsoft.com/office/drawing/2014/main" xmlns="" id="{00000000-0008-0000-2000-00002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7" name="246 CuadroTexto">
          <a:extLst>
            <a:ext uri="{FF2B5EF4-FFF2-40B4-BE49-F238E27FC236}">
              <a16:creationId xmlns:a16="http://schemas.microsoft.com/office/drawing/2014/main" xmlns="" id="{00000000-0008-0000-2000-00002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8" name="247 CuadroTexto">
          <a:extLst>
            <a:ext uri="{FF2B5EF4-FFF2-40B4-BE49-F238E27FC236}">
              <a16:creationId xmlns:a16="http://schemas.microsoft.com/office/drawing/2014/main" xmlns="" id="{00000000-0008-0000-2000-00002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39" name="248 CuadroTexto">
          <a:extLst>
            <a:ext uri="{FF2B5EF4-FFF2-40B4-BE49-F238E27FC236}">
              <a16:creationId xmlns:a16="http://schemas.microsoft.com/office/drawing/2014/main" xmlns="" id="{00000000-0008-0000-2000-00002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0" name="249 CuadroTexto">
          <a:extLst>
            <a:ext uri="{FF2B5EF4-FFF2-40B4-BE49-F238E27FC236}">
              <a16:creationId xmlns:a16="http://schemas.microsoft.com/office/drawing/2014/main" xmlns="" id="{00000000-0008-0000-2000-00002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1" name="250 CuadroTexto">
          <a:extLst>
            <a:ext uri="{FF2B5EF4-FFF2-40B4-BE49-F238E27FC236}">
              <a16:creationId xmlns:a16="http://schemas.microsoft.com/office/drawing/2014/main" xmlns="" id="{00000000-0008-0000-2000-00002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2" name="251 CuadroTexto">
          <a:extLst>
            <a:ext uri="{FF2B5EF4-FFF2-40B4-BE49-F238E27FC236}">
              <a16:creationId xmlns:a16="http://schemas.microsoft.com/office/drawing/2014/main" xmlns="" id="{00000000-0008-0000-2000-00002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3" name="252 CuadroTexto">
          <a:extLst>
            <a:ext uri="{FF2B5EF4-FFF2-40B4-BE49-F238E27FC236}">
              <a16:creationId xmlns:a16="http://schemas.microsoft.com/office/drawing/2014/main" xmlns="" id="{00000000-0008-0000-2000-00002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4" name="253 CuadroTexto">
          <a:extLst>
            <a:ext uri="{FF2B5EF4-FFF2-40B4-BE49-F238E27FC236}">
              <a16:creationId xmlns:a16="http://schemas.microsoft.com/office/drawing/2014/main" xmlns="" id="{00000000-0008-0000-2000-00002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5" name="254 CuadroTexto">
          <a:extLst>
            <a:ext uri="{FF2B5EF4-FFF2-40B4-BE49-F238E27FC236}">
              <a16:creationId xmlns:a16="http://schemas.microsoft.com/office/drawing/2014/main" xmlns="" id="{00000000-0008-0000-2000-00002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6" name="255 CuadroTexto">
          <a:extLst>
            <a:ext uri="{FF2B5EF4-FFF2-40B4-BE49-F238E27FC236}">
              <a16:creationId xmlns:a16="http://schemas.microsoft.com/office/drawing/2014/main" xmlns="" id="{00000000-0008-0000-2000-00002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7" name="256 CuadroTexto">
          <a:extLst>
            <a:ext uri="{FF2B5EF4-FFF2-40B4-BE49-F238E27FC236}">
              <a16:creationId xmlns:a16="http://schemas.microsoft.com/office/drawing/2014/main" xmlns="" id="{00000000-0008-0000-2000-00002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8" name="257 CuadroTexto">
          <a:extLst>
            <a:ext uri="{FF2B5EF4-FFF2-40B4-BE49-F238E27FC236}">
              <a16:creationId xmlns:a16="http://schemas.microsoft.com/office/drawing/2014/main" xmlns="" id="{00000000-0008-0000-2000-00002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49" name="258 CuadroTexto">
          <a:extLst>
            <a:ext uri="{FF2B5EF4-FFF2-40B4-BE49-F238E27FC236}">
              <a16:creationId xmlns:a16="http://schemas.microsoft.com/office/drawing/2014/main" xmlns="" id="{00000000-0008-0000-2000-00002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0" name="259 CuadroTexto">
          <a:extLst>
            <a:ext uri="{FF2B5EF4-FFF2-40B4-BE49-F238E27FC236}">
              <a16:creationId xmlns:a16="http://schemas.microsoft.com/office/drawing/2014/main" xmlns="" id="{00000000-0008-0000-2000-00002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1" name="260 CuadroTexto">
          <a:extLst>
            <a:ext uri="{FF2B5EF4-FFF2-40B4-BE49-F238E27FC236}">
              <a16:creationId xmlns:a16="http://schemas.microsoft.com/office/drawing/2014/main" xmlns="" id="{00000000-0008-0000-2000-00002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2" name="261 CuadroTexto">
          <a:extLst>
            <a:ext uri="{FF2B5EF4-FFF2-40B4-BE49-F238E27FC236}">
              <a16:creationId xmlns:a16="http://schemas.microsoft.com/office/drawing/2014/main" xmlns="" id="{00000000-0008-0000-2000-00003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3" name="262 CuadroTexto">
          <a:extLst>
            <a:ext uri="{FF2B5EF4-FFF2-40B4-BE49-F238E27FC236}">
              <a16:creationId xmlns:a16="http://schemas.microsoft.com/office/drawing/2014/main" xmlns="" id="{00000000-0008-0000-2000-00003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4" name="263 CuadroTexto">
          <a:extLst>
            <a:ext uri="{FF2B5EF4-FFF2-40B4-BE49-F238E27FC236}">
              <a16:creationId xmlns:a16="http://schemas.microsoft.com/office/drawing/2014/main" xmlns="" id="{00000000-0008-0000-2000-00003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5" name="264 CuadroTexto">
          <a:extLst>
            <a:ext uri="{FF2B5EF4-FFF2-40B4-BE49-F238E27FC236}">
              <a16:creationId xmlns:a16="http://schemas.microsoft.com/office/drawing/2014/main" xmlns="" id="{00000000-0008-0000-2000-00003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6" name="265 CuadroTexto">
          <a:extLst>
            <a:ext uri="{FF2B5EF4-FFF2-40B4-BE49-F238E27FC236}">
              <a16:creationId xmlns:a16="http://schemas.microsoft.com/office/drawing/2014/main" xmlns="" id="{00000000-0008-0000-2000-00003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7" name="266 CuadroTexto">
          <a:extLst>
            <a:ext uri="{FF2B5EF4-FFF2-40B4-BE49-F238E27FC236}">
              <a16:creationId xmlns:a16="http://schemas.microsoft.com/office/drawing/2014/main" xmlns="" id="{00000000-0008-0000-2000-00003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58" name="267 CuadroTexto">
          <a:extLst>
            <a:ext uri="{FF2B5EF4-FFF2-40B4-BE49-F238E27FC236}">
              <a16:creationId xmlns:a16="http://schemas.microsoft.com/office/drawing/2014/main" xmlns="" id="{00000000-0008-0000-2000-00003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359" name="268 CuadroTexto">
          <a:extLst>
            <a:ext uri="{FF2B5EF4-FFF2-40B4-BE49-F238E27FC236}">
              <a16:creationId xmlns:a16="http://schemas.microsoft.com/office/drawing/2014/main" xmlns="" id="{00000000-0008-0000-2000-00003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0" name="269 CuadroTexto">
          <a:extLst>
            <a:ext uri="{FF2B5EF4-FFF2-40B4-BE49-F238E27FC236}">
              <a16:creationId xmlns:a16="http://schemas.microsoft.com/office/drawing/2014/main" xmlns="" id="{00000000-0008-0000-2000-00003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1" name="270 CuadroTexto">
          <a:extLst>
            <a:ext uri="{FF2B5EF4-FFF2-40B4-BE49-F238E27FC236}">
              <a16:creationId xmlns:a16="http://schemas.microsoft.com/office/drawing/2014/main" xmlns="" id="{00000000-0008-0000-2000-00003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2" name="271 CuadroTexto">
          <a:extLst>
            <a:ext uri="{FF2B5EF4-FFF2-40B4-BE49-F238E27FC236}">
              <a16:creationId xmlns:a16="http://schemas.microsoft.com/office/drawing/2014/main" xmlns="" id="{00000000-0008-0000-2000-00003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3" name="272 CuadroTexto">
          <a:extLst>
            <a:ext uri="{FF2B5EF4-FFF2-40B4-BE49-F238E27FC236}">
              <a16:creationId xmlns:a16="http://schemas.microsoft.com/office/drawing/2014/main" xmlns="" id="{00000000-0008-0000-2000-00003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4" name="273 CuadroTexto">
          <a:extLst>
            <a:ext uri="{FF2B5EF4-FFF2-40B4-BE49-F238E27FC236}">
              <a16:creationId xmlns:a16="http://schemas.microsoft.com/office/drawing/2014/main" xmlns="" id="{00000000-0008-0000-2000-00003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5" name="274 CuadroTexto">
          <a:extLst>
            <a:ext uri="{FF2B5EF4-FFF2-40B4-BE49-F238E27FC236}">
              <a16:creationId xmlns:a16="http://schemas.microsoft.com/office/drawing/2014/main" xmlns="" id="{00000000-0008-0000-2000-00003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6" name="275 CuadroTexto">
          <a:extLst>
            <a:ext uri="{FF2B5EF4-FFF2-40B4-BE49-F238E27FC236}">
              <a16:creationId xmlns:a16="http://schemas.microsoft.com/office/drawing/2014/main" xmlns="" id="{00000000-0008-0000-2000-00003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7" name="276 CuadroTexto">
          <a:extLst>
            <a:ext uri="{FF2B5EF4-FFF2-40B4-BE49-F238E27FC236}">
              <a16:creationId xmlns:a16="http://schemas.microsoft.com/office/drawing/2014/main" xmlns="" id="{00000000-0008-0000-2000-00003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8" name="277 CuadroTexto">
          <a:extLst>
            <a:ext uri="{FF2B5EF4-FFF2-40B4-BE49-F238E27FC236}">
              <a16:creationId xmlns:a16="http://schemas.microsoft.com/office/drawing/2014/main" xmlns="" id="{00000000-0008-0000-2000-00004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69" name="278 CuadroTexto">
          <a:extLst>
            <a:ext uri="{FF2B5EF4-FFF2-40B4-BE49-F238E27FC236}">
              <a16:creationId xmlns:a16="http://schemas.microsoft.com/office/drawing/2014/main" xmlns="" id="{00000000-0008-0000-2000-00004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0" name="279 CuadroTexto">
          <a:extLst>
            <a:ext uri="{FF2B5EF4-FFF2-40B4-BE49-F238E27FC236}">
              <a16:creationId xmlns:a16="http://schemas.microsoft.com/office/drawing/2014/main" xmlns="" id="{00000000-0008-0000-2000-00004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1" name="280 CuadroTexto">
          <a:extLst>
            <a:ext uri="{FF2B5EF4-FFF2-40B4-BE49-F238E27FC236}">
              <a16:creationId xmlns:a16="http://schemas.microsoft.com/office/drawing/2014/main" xmlns="" id="{00000000-0008-0000-2000-00004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2" name="281 CuadroTexto">
          <a:extLst>
            <a:ext uri="{FF2B5EF4-FFF2-40B4-BE49-F238E27FC236}">
              <a16:creationId xmlns:a16="http://schemas.microsoft.com/office/drawing/2014/main" xmlns="" id="{00000000-0008-0000-2000-00004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3" name="282 CuadroTexto">
          <a:extLst>
            <a:ext uri="{FF2B5EF4-FFF2-40B4-BE49-F238E27FC236}">
              <a16:creationId xmlns:a16="http://schemas.microsoft.com/office/drawing/2014/main" xmlns="" id="{00000000-0008-0000-2000-00004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4" name="283 CuadroTexto">
          <a:extLst>
            <a:ext uri="{FF2B5EF4-FFF2-40B4-BE49-F238E27FC236}">
              <a16:creationId xmlns:a16="http://schemas.microsoft.com/office/drawing/2014/main" xmlns="" id="{00000000-0008-0000-2000-00004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375" name="284 CuadroTexto">
          <a:extLst>
            <a:ext uri="{FF2B5EF4-FFF2-40B4-BE49-F238E27FC236}">
              <a16:creationId xmlns:a16="http://schemas.microsoft.com/office/drawing/2014/main" xmlns="" id="{00000000-0008-0000-2000-00004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376" name="285 CuadroTexto">
          <a:extLst>
            <a:ext uri="{FF2B5EF4-FFF2-40B4-BE49-F238E27FC236}">
              <a16:creationId xmlns:a16="http://schemas.microsoft.com/office/drawing/2014/main" xmlns="" id="{00000000-0008-0000-2000-00004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7" name="286 CuadroTexto">
          <a:extLst>
            <a:ext uri="{FF2B5EF4-FFF2-40B4-BE49-F238E27FC236}">
              <a16:creationId xmlns:a16="http://schemas.microsoft.com/office/drawing/2014/main" xmlns="" id="{00000000-0008-0000-2000-00004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8" name="287 CuadroTexto">
          <a:extLst>
            <a:ext uri="{FF2B5EF4-FFF2-40B4-BE49-F238E27FC236}">
              <a16:creationId xmlns:a16="http://schemas.microsoft.com/office/drawing/2014/main" xmlns="" id="{00000000-0008-0000-2000-00004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79" name="288 CuadroTexto">
          <a:extLst>
            <a:ext uri="{FF2B5EF4-FFF2-40B4-BE49-F238E27FC236}">
              <a16:creationId xmlns:a16="http://schemas.microsoft.com/office/drawing/2014/main" xmlns="" id="{00000000-0008-0000-2000-00004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0" name="289 CuadroTexto">
          <a:extLst>
            <a:ext uri="{FF2B5EF4-FFF2-40B4-BE49-F238E27FC236}">
              <a16:creationId xmlns:a16="http://schemas.microsoft.com/office/drawing/2014/main" xmlns="" id="{00000000-0008-0000-2000-00004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1" name="290 CuadroTexto">
          <a:extLst>
            <a:ext uri="{FF2B5EF4-FFF2-40B4-BE49-F238E27FC236}">
              <a16:creationId xmlns:a16="http://schemas.microsoft.com/office/drawing/2014/main" xmlns="" id="{00000000-0008-0000-2000-00004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2" name="291 CuadroTexto">
          <a:extLst>
            <a:ext uri="{FF2B5EF4-FFF2-40B4-BE49-F238E27FC236}">
              <a16:creationId xmlns:a16="http://schemas.microsoft.com/office/drawing/2014/main" xmlns="" id="{00000000-0008-0000-2000-00004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3" name="292 CuadroTexto">
          <a:extLst>
            <a:ext uri="{FF2B5EF4-FFF2-40B4-BE49-F238E27FC236}">
              <a16:creationId xmlns:a16="http://schemas.microsoft.com/office/drawing/2014/main" xmlns="" id="{00000000-0008-0000-2000-00004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4" name="293 CuadroTexto">
          <a:extLst>
            <a:ext uri="{FF2B5EF4-FFF2-40B4-BE49-F238E27FC236}">
              <a16:creationId xmlns:a16="http://schemas.microsoft.com/office/drawing/2014/main" xmlns="" id="{00000000-0008-0000-2000-00005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5" name="294 CuadroTexto">
          <a:extLst>
            <a:ext uri="{FF2B5EF4-FFF2-40B4-BE49-F238E27FC236}">
              <a16:creationId xmlns:a16="http://schemas.microsoft.com/office/drawing/2014/main" xmlns="" id="{00000000-0008-0000-2000-00005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6" name="295 CuadroTexto">
          <a:extLst>
            <a:ext uri="{FF2B5EF4-FFF2-40B4-BE49-F238E27FC236}">
              <a16:creationId xmlns:a16="http://schemas.microsoft.com/office/drawing/2014/main" xmlns="" id="{00000000-0008-0000-2000-00005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87" name="296 CuadroTexto">
          <a:extLst>
            <a:ext uri="{FF2B5EF4-FFF2-40B4-BE49-F238E27FC236}">
              <a16:creationId xmlns:a16="http://schemas.microsoft.com/office/drawing/2014/main" xmlns="" id="{00000000-0008-0000-2000-00005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8" name="301 CuadroTexto">
          <a:extLst>
            <a:ext uri="{FF2B5EF4-FFF2-40B4-BE49-F238E27FC236}">
              <a16:creationId xmlns:a16="http://schemas.microsoft.com/office/drawing/2014/main" xmlns="" id="{00000000-0008-0000-2000-000054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389" name="302 CuadroTexto">
          <a:extLst>
            <a:ext uri="{FF2B5EF4-FFF2-40B4-BE49-F238E27FC236}">
              <a16:creationId xmlns:a16="http://schemas.microsoft.com/office/drawing/2014/main" xmlns="" id="{00000000-0008-0000-2000-00005509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390" name="17 CuadroTexto">
          <a:extLst>
            <a:ext uri="{FF2B5EF4-FFF2-40B4-BE49-F238E27FC236}">
              <a16:creationId xmlns:a16="http://schemas.microsoft.com/office/drawing/2014/main" xmlns="" id="{00000000-0008-0000-2000-00005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391" name="90 CuadroTexto">
          <a:extLst>
            <a:ext uri="{FF2B5EF4-FFF2-40B4-BE49-F238E27FC236}">
              <a16:creationId xmlns:a16="http://schemas.microsoft.com/office/drawing/2014/main" xmlns="" id="{00000000-0008-0000-2000-000057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2" name="91 CuadroTexto">
          <a:extLst>
            <a:ext uri="{FF2B5EF4-FFF2-40B4-BE49-F238E27FC236}">
              <a16:creationId xmlns:a16="http://schemas.microsoft.com/office/drawing/2014/main" xmlns="" id="{00000000-0008-0000-2000-000058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3" name="92 CuadroTexto">
          <a:extLst>
            <a:ext uri="{FF2B5EF4-FFF2-40B4-BE49-F238E27FC236}">
              <a16:creationId xmlns:a16="http://schemas.microsoft.com/office/drawing/2014/main" xmlns="" id="{00000000-0008-0000-2000-000059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4" name="93 CuadroTexto">
          <a:extLst>
            <a:ext uri="{FF2B5EF4-FFF2-40B4-BE49-F238E27FC236}">
              <a16:creationId xmlns:a16="http://schemas.microsoft.com/office/drawing/2014/main" xmlns="" id="{00000000-0008-0000-2000-00005A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5" name="94 CuadroTexto">
          <a:extLst>
            <a:ext uri="{FF2B5EF4-FFF2-40B4-BE49-F238E27FC236}">
              <a16:creationId xmlns:a16="http://schemas.microsoft.com/office/drawing/2014/main" xmlns="" id="{00000000-0008-0000-2000-00005B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6" name="95 CuadroTexto">
          <a:extLst>
            <a:ext uri="{FF2B5EF4-FFF2-40B4-BE49-F238E27FC236}">
              <a16:creationId xmlns:a16="http://schemas.microsoft.com/office/drawing/2014/main" xmlns="" id="{00000000-0008-0000-2000-00005C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7" name="96 CuadroTexto">
          <a:extLst>
            <a:ext uri="{FF2B5EF4-FFF2-40B4-BE49-F238E27FC236}">
              <a16:creationId xmlns:a16="http://schemas.microsoft.com/office/drawing/2014/main" xmlns="" id="{00000000-0008-0000-2000-00005D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8" name="97 CuadroTexto">
          <a:extLst>
            <a:ext uri="{FF2B5EF4-FFF2-40B4-BE49-F238E27FC236}">
              <a16:creationId xmlns:a16="http://schemas.microsoft.com/office/drawing/2014/main" xmlns="" id="{00000000-0008-0000-2000-00005E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399" name="98 CuadroTexto">
          <a:extLst>
            <a:ext uri="{FF2B5EF4-FFF2-40B4-BE49-F238E27FC236}">
              <a16:creationId xmlns:a16="http://schemas.microsoft.com/office/drawing/2014/main" xmlns="" id="{00000000-0008-0000-2000-00005F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0" name="99 CuadroTexto">
          <a:extLst>
            <a:ext uri="{FF2B5EF4-FFF2-40B4-BE49-F238E27FC236}">
              <a16:creationId xmlns:a16="http://schemas.microsoft.com/office/drawing/2014/main" xmlns="" id="{00000000-0008-0000-2000-000060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1" name="100 CuadroTexto">
          <a:extLst>
            <a:ext uri="{FF2B5EF4-FFF2-40B4-BE49-F238E27FC236}">
              <a16:creationId xmlns:a16="http://schemas.microsoft.com/office/drawing/2014/main" xmlns="" id="{00000000-0008-0000-2000-000061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402" name="101 CuadroTexto">
          <a:extLst>
            <a:ext uri="{FF2B5EF4-FFF2-40B4-BE49-F238E27FC236}">
              <a16:creationId xmlns:a16="http://schemas.microsoft.com/office/drawing/2014/main" xmlns="" id="{00000000-0008-0000-2000-00006209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403" name="118 CuadroTexto">
          <a:extLst>
            <a:ext uri="{FF2B5EF4-FFF2-40B4-BE49-F238E27FC236}">
              <a16:creationId xmlns:a16="http://schemas.microsoft.com/office/drawing/2014/main" xmlns="" id="{00000000-0008-0000-2000-00006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4" name="119 CuadroTexto">
          <a:extLst>
            <a:ext uri="{FF2B5EF4-FFF2-40B4-BE49-F238E27FC236}">
              <a16:creationId xmlns:a16="http://schemas.microsoft.com/office/drawing/2014/main" xmlns="" id="{00000000-0008-0000-2000-00006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5" name="120 CuadroTexto">
          <a:extLst>
            <a:ext uri="{FF2B5EF4-FFF2-40B4-BE49-F238E27FC236}">
              <a16:creationId xmlns:a16="http://schemas.microsoft.com/office/drawing/2014/main" xmlns="" id="{00000000-0008-0000-2000-00006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6" name="121 CuadroTexto">
          <a:extLst>
            <a:ext uri="{FF2B5EF4-FFF2-40B4-BE49-F238E27FC236}">
              <a16:creationId xmlns:a16="http://schemas.microsoft.com/office/drawing/2014/main" xmlns="" id="{00000000-0008-0000-2000-00006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7" name="122 CuadroTexto">
          <a:extLst>
            <a:ext uri="{FF2B5EF4-FFF2-40B4-BE49-F238E27FC236}">
              <a16:creationId xmlns:a16="http://schemas.microsoft.com/office/drawing/2014/main" xmlns="" id="{00000000-0008-0000-2000-00006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8" name="123 CuadroTexto">
          <a:extLst>
            <a:ext uri="{FF2B5EF4-FFF2-40B4-BE49-F238E27FC236}">
              <a16:creationId xmlns:a16="http://schemas.microsoft.com/office/drawing/2014/main" xmlns="" id="{00000000-0008-0000-2000-00006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09" name="124 CuadroTexto">
          <a:extLst>
            <a:ext uri="{FF2B5EF4-FFF2-40B4-BE49-F238E27FC236}">
              <a16:creationId xmlns:a16="http://schemas.microsoft.com/office/drawing/2014/main" xmlns="" id="{00000000-0008-0000-2000-00006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0" name="125 CuadroTexto">
          <a:extLst>
            <a:ext uri="{FF2B5EF4-FFF2-40B4-BE49-F238E27FC236}">
              <a16:creationId xmlns:a16="http://schemas.microsoft.com/office/drawing/2014/main" xmlns="" id="{00000000-0008-0000-2000-00006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1" name="143 CuadroTexto">
          <a:extLst>
            <a:ext uri="{FF2B5EF4-FFF2-40B4-BE49-F238E27FC236}">
              <a16:creationId xmlns:a16="http://schemas.microsoft.com/office/drawing/2014/main" xmlns="" id="{00000000-0008-0000-2000-00006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2" name="144 CuadroTexto">
          <a:extLst>
            <a:ext uri="{FF2B5EF4-FFF2-40B4-BE49-F238E27FC236}">
              <a16:creationId xmlns:a16="http://schemas.microsoft.com/office/drawing/2014/main" xmlns="" id="{00000000-0008-0000-2000-00006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3" name="145 CuadroTexto">
          <a:extLst>
            <a:ext uri="{FF2B5EF4-FFF2-40B4-BE49-F238E27FC236}">
              <a16:creationId xmlns:a16="http://schemas.microsoft.com/office/drawing/2014/main" xmlns="" id="{00000000-0008-0000-2000-00006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4" name="146 CuadroTexto">
          <a:extLst>
            <a:ext uri="{FF2B5EF4-FFF2-40B4-BE49-F238E27FC236}">
              <a16:creationId xmlns:a16="http://schemas.microsoft.com/office/drawing/2014/main" xmlns="" id="{00000000-0008-0000-2000-00006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5" name="147 CuadroTexto">
          <a:extLst>
            <a:ext uri="{FF2B5EF4-FFF2-40B4-BE49-F238E27FC236}">
              <a16:creationId xmlns:a16="http://schemas.microsoft.com/office/drawing/2014/main" xmlns="" id="{00000000-0008-0000-2000-00006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6" name="148 CuadroTexto">
          <a:extLst>
            <a:ext uri="{FF2B5EF4-FFF2-40B4-BE49-F238E27FC236}">
              <a16:creationId xmlns:a16="http://schemas.microsoft.com/office/drawing/2014/main" xmlns="" id="{00000000-0008-0000-2000-00007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7" name="149 CuadroTexto">
          <a:extLst>
            <a:ext uri="{FF2B5EF4-FFF2-40B4-BE49-F238E27FC236}">
              <a16:creationId xmlns:a16="http://schemas.microsoft.com/office/drawing/2014/main" xmlns="" id="{00000000-0008-0000-2000-00007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8" name="150 CuadroTexto">
          <a:extLst>
            <a:ext uri="{FF2B5EF4-FFF2-40B4-BE49-F238E27FC236}">
              <a16:creationId xmlns:a16="http://schemas.microsoft.com/office/drawing/2014/main" xmlns="" id="{00000000-0008-0000-2000-00007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19" name="151 CuadroTexto">
          <a:extLst>
            <a:ext uri="{FF2B5EF4-FFF2-40B4-BE49-F238E27FC236}">
              <a16:creationId xmlns:a16="http://schemas.microsoft.com/office/drawing/2014/main" xmlns="" id="{00000000-0008-0000-2000-00007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0" name="152 CuadroTexto">
          <a:extLst>
            <a:ext uri="{FF2B5EF4-FFF2-40B4-BE49-F238E27FC236}">
              <a16:creationId xmlns:a16="http://schemas.microsoft.com/office/drawing/2014/main" xmlns="" id="{00000000-0008-0000-2000-00007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1" name="153 CuadroTexto">
          <a:extLst>
            <a:ext uri="{FF2B5EF4-FFF2-40B4-BE49-F238E27FC236}">
              <a16:creationId xmlns:a16="http://schemas.microsoft.com/office/drawing/2014/main" xmlns="" id="{00000000-0008-0000-2000-00007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2" name="154 CuadroTexto">
          <a:extLst>
            <a:ext uri="{FF2B5EF4-FFF2-40B4-BE49-F238E27FC236}">
              <a16:creationId xmlns:a16="http://schemas.microsoft.com/office/drawing/2014/main" xmlns="" id="{00000000-0008-0000-2000-00007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3" name="155 CuadroTexto">
          <a:extLst>
            <a:ext uri="{FF2B5EF4-FFF2-40B4-BE49-F238E27FC236}">
              <a16:creationId xmlns:a16="http://schemas.microsoft.com/office/drawing/2014/main" xmlns="" id="{00000000-0008-0000-2000-00007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4" name="156 CuadroTexto">
          <a:extLst>
            <a:ext uri="{FF2B5EF4-FFF2-40B4-BE49-F238E27FC236}">
              <a16:creationId xmlns:a16="http://schemas.microsoft.com/office/drawing/2014/main" xmlns="" id="{00000000-0008-0000-2000-00007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5" name="157 CuadroTexto">
          <a:extLst>
            <a:ext uri="{FF2B5EF4-FFF2-40B4-BE49-F238E27FC236}">
              <a16:creationId xmlns:a16="http://schemas.microsoft.com/office/drawing/2014/main" xmlns="" id="{00000000-0008-0000-2000-00007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6" name="158 CuadroTexto">
          <a:extLst>
            <a:ext uri="{FF2B5EF4-FFF2-40B4-BE49-F238E27FC236}">
              <a16:creationId xmlns:a16="http://schemas.microsoft.com/office/drawing/2014/main" xmlns="" id="{00000000-0008-0000-2000-00007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7" name="159 CuadroTexto">
          <a:extLst>
            <a:ext uri="{FF2B5EF4-FFF2-40B4-BE49-F238E27FC236}">
              <a16:creationId xmlns:a16="http://schemas.microsoft.com/office/drawing/2014/main" xmlns="" id="{00000000-0008-0000-2000-00007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8" name="160 CuadroTexto">
          <a:extLst>
            <a:ext uri="{FF2B5EF4-FFF2-40B4-BE49-F238E27FC236}">
              <a16:creationId xmlns:a16="http://schemas.microsoft.com/office/drawing/2014/main" xmlns="" id="{00000000-0008-0000-2000-00007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29" name="161 CuadroTexto">
          <a:extLst>
            <a:ext uri="{FF2B5EF4-FFF2-40B4-BE49-F238E27FC236}">
              <a16:creationId xmlns:a16="http://schemas.microsoft.com/office/drawing/2014/main" xmlns="" id="{00000000-0008-0000-2000-00007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0" name="162 CuadroTexto">
          <a:extLst>
            <a:ext uri="{FF2B5EF4-FFF2-40B4-BE49-F238E27FC236}">
              <a16:creationId xmlns:a16="http://schemas.microsoft.com/office/drawing/2014/main" xmlns="" id="{00000000-0008-0000-2000-00007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1" name="163 CuadroTexto">
          <a:extLst>
            <a:ext uri="{FF2B5EF4-FFF2-40B4-BE49-F238E27FC236}">
              <a16:creationId xmlns:a16="http://schemas.microsoft.com/office/drawing/2014/main" xmlns="" id="{00000000-0008-0000-2000-00007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2" name="164 CuadroTexto">
          <a:extLst>
            <a:ext uri="{FF2B5EF4-FFF2-40B4-BE49-F238E27FC236}">
              <a16:creationId xmlns:a16="http://schemas.microsoft.com/office/drawing/2014/main" xmlns="" id="{00000000-0008-0000-2000-00008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3" name="165 CuadroTexto">
          <a:extLst>
            <a:ext uri="{FF2B5EF4-FFF2-40B4-BE49-F238E27FC236}">
              <a16:creationId xmlns:a16="http://schemas.microsoft.com/office/drawing/2014/main" xmlns="" id="{00000000-0008-0000-2000-00008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4" name="166 CuadroTexto">
          <a:extLst>
            <a:ext uri="{FF2B5EF4-FFF2-40B4-BE49-F238E27FC236}">
              <a16:creationId xmlns:a16="http://schemas.microsoft.com/office/drawing/2014/main" xmlns="" id="{00000000-0008-0000-2000-00008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5" name="167 CuadroTexto">
          <a:extLst>
            <a:ext uri="{FF2B5EF4-FFF2-40B4-BE49-F238E27FC236}">
              <a16:creationId xmlns:a16="http://schemas.microsoft.com/office/drawing/2014/main" xmlns="" id="{00000000-0008-0000-2000-00008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6" name="168 CuadroTexto">
          <a:extLst>
            <a:ext uri="{FF2B5EF4-FFF2-40B4-BE49-F238E27FC236}">
              <a16:creationId xmlns:a16="http://schemas.microsoft.com/office/drawing/2014/main" xmlns="" id="{00000000-0008-0000-2000-00008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7" name="169 CuadroTexto">
          <a:extLst>
            <a:ext uri="{FF2B5EF4-FFF2-40B4-BE49-F238E27FC236}">
              <a16:creationId xmlns:a16="http://schemas.microsoft.com/office/drawing/2014/main" xmlns="" id="{00000000-0008-0000-2000-00008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8" name="170 CuadroTexto">
          <a:extLst>
            <a:ext uri="{FF2B5EF4-FFF2-40B4-BE49-F238E27FC236}">
              <a16:creationId xmlns:a16="http://schemas.microsoft.com/office/drawing/2014/main" xmlns="" id="{00000000-0008-0000-2000-00008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39" name="171 CuadroTexto">
          <a:extLst>
            <a:ext uri="{FF2B5EF4-FFF2-40B4-BE49-F238E27FC236}">
              <a16:creationId xmlns:a16="http://schemas.microsoft.com/office/drawing/2014/main" xmlns="" id="{00000000-0008-0000-2000-00008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0" name="172 CuadroTexto">
          <a:extLst>
            <a:ext uri="{FF2B5EF4-FFF2-40B4-BE49-F238E27FC236}">
              <a16:creationId xmlns:a16="http://schemas.microsoft.com/office/drawing/2014/main" xmlns="" id="{00000000-0008-0000-2000-00008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1" name="173 CuadroTexto">
          <a:extLst>
            <a:ext uri="{FF2B5EF4-FFF2-40B4-BE49-F238E27FC236}">
              <a16:creationId xmlns:a16="http://schemas.microsoft.com/office/drawing/2014/main" xmlns="" id="{00000000-0008-0000-2000-00008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2" name="174 CuadroTexto">
          <a:extLst>
            <a:ext uri="{FF2B5EF4-FFF2-40B4-BE49-F238E27FC236}">
              <a16:creationId xmlns:a16="http://schemas.microsoft.com/office/drawing/2014/main" xmlns="" id="{00000000-0008-0000-2000-00008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3" name="175 CuadroTexto">
          <a:extLst>
            <a:ext uri="{FF2B5EF4-FFF2-40B4-BE49-F238E27FC236}">
              <a16:creationId xmlns:a16="http://schemas.microsoft.com/office/drawing/2014/main" xmlns="" id="{00000000-0008-0000-2000-00008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4" name="176 CuadroTexto">
          <a:extLst>
            <a:ext uri="{FF2B5EF4-FFF2-40B4-BE49-F238E27FC236}">
              <a16:creationId xmlns:a16="http://schemas.microsoft.com/office/drawing/2014/main" xmlns="" id="{00000000-0008-0000-2000-00008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5" name="177 CuadroTexto">
          <a:extLst>
            <a:ext uri="{FF2B5EF4-FFF2-40B4-BE49-F238E27FC236}">
              <a16:creationId xmlns:a16="http://schemas.microsoft.com/office/drawing/2014/main" xmlns="" id="{00000000-0008-0000-2000-00008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6" name="178 CuadroTexto">
          <a:extLst>
            <a:ext uri="{FF2B5EF4-FFF2-40B4-BE49-F238E27FC236}">
              <a16:creationId xmlns:a16="http://schemas.microsoft.com/office/drawing/2014/main" xmlns="" id="{00000000-0008-0000-2000-00008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7" name="179 CuadroTexto">
          <a:extLst>
            <a:ext uri="{FF2B5EF4-FFF2-40B4-BE49-F238E27FC236}">
              <a16:creationId xmlns:a16="http://schemas.microsoft.com/office/drawing/2014/main" xmlns="" id="{00000000-0008-0000-2000-00008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8" name="180 CuadroTexto">
          <a:extLst>
            <a:ext uri="{FF2B5EF4-FFF2-40B4-BE49-F238E27FC236}">
              <a16:creationId xmlns:a16="http://schemas.microsoft.com/office/drawing/2014/main" xmlns="" id="{00000000-0008-0000-2000-00009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49" name="181 CuadroTexto">
          <a:extLst>
            <a:ext uri="{FF2B5EF4-FFF2-40B4-BE49-F238E27FC236}">
              <a16:creationId xmlns:a16="http://schemas.microsoft.com/office/drawing/2014/main" xmlns="" id="{00000000-0008-0000-2000-00009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0" name="182 CuadroTexto">
          <a:extLst>
            <a:ext uri="{FF2B5EF4-FFF2-40B4-BE49-F238E27FC236}">
              <a16:creationId xmlns:a16="http://schemas.microsoft.com/office/drawing/2014/main" xmlns="" id="{00000000-0008-0000-2000-00009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1" name="183 CuadroTexto">
          <a:extLst>
            <a:ext uri="{FF2B5EF4-FFF2-40B4-BE49-F238E27FC236}">
              <a16:creationId xmlns:a16="http://schemas.microsoft.com/office/drawing/2014/main" xmlns="" id="{00000000-0008-0000-2000-00009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2" name="184 CuadroTexto">
          <a:extLst>
            <a:ext uri="{FF2B5EF4-FFF2-40B4-BE49-F238E27FC236}">
              <a16:creationId xmlns:a16="http://schemas.microsoft.com/office/drawing/2014/main" xmlns="" id="{00000000-0008-0000-2000-00009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3" name="185 CuadroTexto">
          <a:extLst>
            <a:ext uri="{FF2B5EF4-FFF2-40B4-BE49-F238E27FC236}">
              <a16:creationId xmlns:a16="http://schemas.microsoft.com/office/drawing/2014/main" xmlns="" id="{00000000-0008-0000-2000-00009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4" name="186 CuadroTexto">
          <a:extLst>
            <a:ext uri="{FF2B5EF4-FFF2-40B4-BE49-F238E27FC236}">
              <a16:creationId xmlns:a16="http://schemas.microsoft.com/office/drawing/2014/main" xmlns="" id="{00000000-0008-0000-2000-00009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5" name="187 CuadroTexto">
          <a:extLst>
            <a:ext uri="{FF2B5EF4-FFF2-40B4-BE49-F238E27FC236}">
              <a16:creationId xmlns:a16="http://schemas.microsoft.com/office/drawing/2014/main" xmlns="" id="{00000000-0008-0000-2000-00009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6" name="188 CuadroTexto">
          <a:extLst>
            <a:ext uri="{FF2B5EF4-FFF2-40B4-BE49-F238E27FC236}">
              <a16:creationId xmlns:a16="http://schemas.microsoft.com/office/drawing/2014/main" xmlns="" id="{00000000-0008-0000-2000-00009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7" name="189 CuadroTexto">
          <a:extLst>
            <a:ext uri="{FF2B5EF4-FFF2-40B4-BE49-F238E27FC236}">
              <a16:creationId xmlns:a16="http://schemas.microsoft.com/office/drawing/2014/main" xmlns="" id="{00000000-0008-0000-2000-00009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8" name="190 CuadroTexto">
          <a:extLst>
            <a:ext uri="{FF2B5EF4-FFF2-40B4-BE49-F238E27FC236}">
              <a16:creationId xmlns:a16="http://schemas.microsoft.com/office/drawing/2014/main" xmlns="" id="{00000000-0008-0000-2000-00009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59" name="191 CuadroTexto">
          <a:extLst>
            <a:ext uri="{FF2B5EF4-FFF2-40B4-BE49-F238E27FC236}">
              <a16:creationId xmlns:a16="http://schemas.microsoft.com/office/drawing/2014/main" xmlns="" id="{00000000-0008-0000-2000-00009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0" name="192 CuadroTexto">
          <a:extLst>
            <a:ext uri="{FF2B5EF4-FFF2-40B4-BE49-F238E27FC236}">
              <a16:creationId xmlns:a16="http://schemas.microsoft.com/office/drawing/2014/main" xmlns="" id="{00000000-0008-0000-2000-00009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1" name="193 CuadroTexto">
          <a:extLst>
            <a:ext uri="{FF2B5EF4-FFF2-40B4-BE49-F238E27FC236}">
              <a16:creationId xmlns:a16="http://schemas.microsoft.com/office/drawing/2014/main" xmlns="" id="{00000000-0008-0000-2000-00009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2" name="194 CuadroTexto">
          <a:extLst>
            <a:ext uri="{FF2B5EF4-FFF2-40B4-BE49-F238E27FC236}">
              <a16:creationId xmlns:a16="http://schemas.microsoft.com/office/drawing/2014/main" xmlns="" id="{00000000-0008-0000-2000-00009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3" name="195 CuadroTexto">
          <a:extLst>
            <a:ext uri="{FF2B5EF4-FFF2-40B4-BE49-F238E27FC236}">
              <a16:creationId xmlns:a16="http://schemas.microsoft.com/office/drawing/2014/main" xmlns="" id="{00000000-0008-0000-2000-00009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4" name="196 CuadroTexto">
          <a:extLst>
            <a:ext uri="{FF2B5EF4-FFF2-40B4-BE49-F238E27FC236}">
              <a16:creationId xmlns:a16="http://schemas.microsoft.com/office/drawing/2014/main" xmlns="" id="{00000000-0008-0000-2000-0000A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5" name="197 CuadroTexto">
          <a:extLst>
            <a:ext uri="{FF2B5EF4-FFF2-40B4-BE49-F238E27FC236}">
              <a16:creationId xmlns:a16="http://schemas.microsoft.com/office/drawing/2014/main" xmlns="" id="{00000000-0008-0000-2000-0000A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6" name="198 CuadroTexto">
          <a:extLst>
            <a:ext uri="{FF2B5EF4-FFF2-40B4-BE49-F238E27FC236}">
              <a16:creationId xmlns:a16="http://schemas.microsoft.com/office/drawing/2014/main" xmlns="" id="{00000000-0008-0000-2000-0000A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7" name="199 CuadroTexto">
          <a:extLst>
            <a:ext uri="{FF2B5EF4-FFF2-40B4-BE49-F238E27FC236}">
              <a16:creationId xmlns:a16="http://schemas.microsoft.com/office/drawing/2014/main" xmlns="" id="{00000000-0008-0000-2000-0000A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8" name="200 CuadroTexto">
          <a:extLst>
            <a:ext uri="{FF2B5EF4-FFF2-40B4-BE49-F238E27FC236}">
              <a16:creationId xmlns:a16="http://schemas.microsoft.com/office/drawing/2014/main" xmlns="" id="{00000000-0008-0000-2000-0000A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69" name="201 CuadroTexto">
          <a:extLst>
            <a:ext uri="{FF2B5EF4-FFF2-40B4-BE49-F238E27FC236}">
              <a16:creationId xmlns:a16="http://schemas.microsoft.com/office/drawing/2014/main" xmlns="" id="{00000000-0008-0000-2000-0000A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0" name="202 CuadroTexto">
          <a:extLst>
            <a:ext uri="{FF2B5EF4-FFF2-40B4-BE49-F238E27FC236}">
              <a16:creationId xmlns:a16="http://schemas.microsoft.com/office/drawing/2014/main" xmlns="" id="{00000000-0008-0000-2000-0000A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1" name="203 CuadroTexto">
          <a:extLst>
            <a:ext uri="{FF2B5EF4-FFF2-40B4-BE49-F238E27FC236}">
              <a16:creationId xmlns:a16="http://schemas.microsoft.com/office/drawing/2014/main" xmlns="" id="{00000000-0008-0000-2000-0000A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2" name="204 CuadroTexto">
          <a:extLst>
            <a:ext uri="{FF2B5EF4-FFF2-40B4-BE49-F238E27FC236}">
              <a16:creationId xmlns:a16="http://schemas.microsoft.com/office/drawing/2014/main" xmlns="" id="{00000000-0008-0000-2000-0000A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3" name="205 CuadroTexto">
          <a:extLst>
            <a:ext uri="{FF2B5EF4-FFF2-40B4-BE49-F238E27FC236}">
              <a16:creationId xmlns:a16="http://schemas.microsoft.com/office/drawing/2014/main" xmlns="" id="{00000000-0008-0000-2000-0000A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4" name="206 CuadroTexto">
          <a:extLst>
            <a:ext uri="{FF2B5EF4-FFF2-40B4-BE49-F238E27FC236}">
              <a16:creationId xmlns:a16="http://schemas.microsoft.com/office/drawing/2014/main" xmlns="" id="{00000000-0008-0000-2000-0000A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5" name="207 CuadroTexto">
          <a:extLst>
            <a:ext uri="{FF2B5EF4-FFF2-40B4-BE49-F238E27FC236}">
              <a16:creationId xmlns:a16="http://schemas.microsoft.com/office/drawing/2014/main" xmlns="" id="{00000000-0008-0000-2000-0000A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6" name="208 CuadroTexto">
          <a:extLst>
            <a:ext uri="{FF2B5EF4-FFF2-40B4-BE49-F238E27FC236}">
              <a16:creationId xmlns:a16="http://schemas.microsoft.com/office/drawing/2014/main" xmlns="" id="{00000000-0008-0000-2000-0000A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7" name="209 CuadroTexto">
          <a:extLst>
            <a:ext uri="{FF2B5EF4-FFF2-40B4-BE49-F238E27FC236}">
              <a16:creationId xmlns:a16="http://schemas.microsoft.com/office/drawing/2014/main" xmlns="" id="{00000000-0008-0000-2000-0000A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8" name="210 CuadroTexto">
          <a:extLst>
            <a:ext uri="{FF2B5EF4-FFF2-40B4-BE49-F238E27FC236}">
              <a16:creationId xmlns:a16="http://schemas.microsoft.com/office/drawing/2014/main" xmlns="" id="{00000000-0008-0000-2000-0000A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79" name="211 CuadroTexto">
          <a:extLst>
            <a:ext uri="{FF2B5EF4-FFF2-40B4-BE49-F238E27FC236}">
              <a16:creationId xmlns:a16="http://schemas.microsoft.com/office/drawing/2014/main" xmlns="" id="{00000000-0008-0000-2000-0000A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0" name="212 CuadroTexto">
          <a:extLst>
            <a:ext uri="{FF2B5EF4-FFF2-40B4-BE49-F238E27FC236}">
              <a16:creationId xmlns:a16="http://schemas.microsoft.com/office/drawing/2014/main" xmlns="" id="{00000000-0008-0000-2000-0000B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1" name="213 CuadroTexto">
          <a:extLst>
            <a:ext uri="{FF2B5EF4-FFF2-40B4-BE49-F238E27FC236}">
              <a16:creationId xmlns:a16="http://schemas.microsoft.com/office/drawing/2014/main" xmlns="" id="{00000000-0008-0000-2000-0000B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2" name="214 CuadroTexto">
          <a:extLst>
            <a:ext uri="{FF2B5EF4-FFF2-40B4-BE49-F238E27FC236}">
              <a16:creationId xmlns:a16="http://schemas.microsoft.com/office/drawing/2014/main" xmlns="" id="{00000000-0008-0000-2000-0000B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3" name="215 CuadroTexto">
          <a:extLst>
            <a:ext uri="{FF2B5EF4-FFF2-40B4-BE49-F238E27FC236}">
              <a16:creationId xmlns:a16="http://schemas.microsoft.com/office/drawing/2014/main" xmlns="" id="{00000000-0008-0000-2000-0000B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4" name="216 CuadroTexto">
          <a:extLst>
            <a:ext uri="{FF2B5EF4-FFF2-40B4-BE49-F238E27FC236}">
              <a16:creationId xmlns:a16="http://schemas.microsoft.com/office/drawing/2014/main" xmlns="" id="{00000000-0008-0000-2000-0000B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5" name="217 CuadroTexto">
          <a:extLst>
            <a:ext uri="{FF2B5EF4-FFF2-40B4-BE49-F238E27FC236}">
              <a16:creationId xmlns:a16="http://schemas.microsoft.com/office/drawing/2014/main" xmlns="" id="{00000000-0008-0000-2000-0000B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6" name="218 CuadroTexto">
          <a:extLst>
            <a:ext uri="{FF2B5EF4-FFF2-40B4-BE49-F238E27FC236}">
              <a16:creationId xmlns:a16="http://schemas.microsoft.com/office/drawing/2014/main" xmlns="" id="{00000000-0008-0000-2000-0000B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7" name="219 CuadroTexto">
          <a:extLst>
            <a:ext uri="{FF2B5EF4-FFF2-40B4-BE49-F238E27FC236}">
              <a16:creationId xmlns:a16="http://schemas.microsoft.com/office/drawing/2014/main" xmlns="" id="{00000000-0008-0000-2000-0000B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8" name="220 CuadroTexto">
          <a:extLst>
            <a:ext uri="{FF2B5EF4-FFF2-40B4-BE49-F238E27FC236}">
              <a16:creationId xmlns:a16="http://schemas.microsoft.com/office/drawing/2014/main" xmlns="" id="{00000000-0008-0000-2000-0000B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89" name="221 CuadroTexto">
          <a:extLst>
            <a:ext uri="{FF2B5EF4-FFF2-40B4-BE49-F238E27FC236}">
              <a16:creationId xmlns:a16="http://schemas.microsoft.com/office/drawing/2014/main" xmlns="" id="{00000000-0008-0000-2000-0000B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0" name="222 CuadroTexto">
          <a:extLst>
            <a:ext uri="{FF2B5EF4-FFF2-40B4-BE49-F238E27FC236}">
              <a16:creationId xmlns:a16="http://schemas.microsoft.com/office/drawing/2014/main" xmlns="" id="{00000000-0008-0000-2000-0000B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1" name="223 CuadroTexto">
          <a:extLst>
            <a:ext uri="{FF2B5EF4-FFF2-40B4-BE49-F238E27FC236}">
              <a16:creationId xmlns:a16="http://schemas.microsoft.com/office/drawing/2014/main" xmlns="" id="{00000000-0008-0000-2000-0000B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2" name="224 CuadroTexto">
          <a:extLst>
            <a:ext uri="{FF2B5EF4-FFF2-40B4-BE49-F238E27FC236}">
              <a16:creationId xmlns:a16="http://schemas.microsoft.com/office/drawing/2014/main" xmlns="" id="{00000000-0008-0000-2000-0000B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3" name="225 CuadroTexto">
          <a:extLst>
            <a:ext uri="{FF2B5EF4-FFF2-40B4-BE49-F238E27FC236}">
              <a16:creationId xmlns:a16="http://schemas.microsoft.com/office/drawing/2014/main" xmlns="" id="{00000000-0008-0000-2000-0000B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4" name="226 CuadroTexto">
          <a:extLst>
            <a:ext uri="{FF2B5EF4-FFF2-40B4-BE49-F238E27FC236}">
              <a16:creationId xmlns:a16="http://schemas.microsoft.com/office/drawing/2014/main" xmlns="" id="{00000000-0008-0000-2000-0000B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5" name="227 CuadroTexto">
          <a:extLst>
            <a:ext uri="{FF2B5EF4-FFF2-40B4-BE49-F238E27FC236}">
              <a16:creationId xmlns:a16="http://schemas.microsoft.com/office/drawing/2014/main" xmlns="" id="{00000000-0008-0000-2000-0000B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6" name="228 CuadroTexto">
          <a:extLst>
            <a:ext uri="{FF2B5EF4-FFF2-40B4-BE49-F238E27FC236}">
              <a16:creationId xmlns:a16="http://schemas.microsoft.com/office/drawing/2014/main" xmlns="" id="{00000000-0008-0000-2000-0000C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7" name="229 CuadroTexto">
          <a:extLst>
            <a:ext uri="{FF2B5EF4-FFF2-40B4-BE49-F238E27FC236}">
              <a16:creationId xmlns:a16="http://schemas.microsoft.com/office/drawing/2014/main" xmlns="" id="{00000000-0008-0000-2000-0000C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8" name="230 CuadroTexto">
          <a:extLst>
            <a:ext uri="{FF2B5EF4-FFF2-40B4-BE49-F238E27FC236}">
              <a16:creationId xmlns:a16="http://schemas.microsoft.com/office/drawing/2014/main" xmlns="" id="{00000000-0008-0000-2000-0000C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499" name="231 CuadroTexto">
          <a:extLst>
            <a:ext uri="{FF2B5EF4-FFF2-40B4-BE49-F238E27FC236}">
              <a16:creationId xmlns:a16="http://schemas.microsoft.com/office/drawing/2014/main" xmlns="" id="{00000000-0008-0000-2000-0000C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0" name="232 CuadroTexto">
          <a:extLst>
            <a:ext uri="{FF2B5EF4-FFF2-40B4-BE49-F238E27FC236}">
              <a16:creationId xmlns:a16="http://schemas.microsoft.com/office/drawing/2014/main" xmlns="" id="{00000000-0008-0000-2000-0000C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1" name="233 CuadroTexto">
          <a:extLst>
            <a:ext uri="{FF2B5EF4-FFF2-40B4-BE49-F238E27FC236}">
              <a16:creationId xmlns:a16="http://schemas.microsoft.com/office/drawing/2014/main" xmlns="" id="{00000000-0008-0000-2000-0000C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2" name="234 CuadroTexto">
          <a:extLst>
            <a:ext uri="{FF2B5EF4-FFF2-40B4-BE49-F238E27FC236}">
              <a16:creationId xmlns:a16="http://schemas.microsoft.com/office/drawing/2014/main" xmlns="" id="{00000000-0008-0000-2000-0000C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3" name="235 CuadroTexto">
          <a:extLst>
            <a:ext uri="{FF2B5EF4-FFF2-40B4-BE49-F238E27FC236}">
              <a16:creationId xmlns:a16="http://schemas.microsoft.com/office/drawing/2014/main" xmlns="" id="{00000000-0008-0000-2000-0000C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4" name="236 CuadroTexto">
          <a:extLst>
            <a:ext uri="{FF2B5EF4-FFF2-40B4-BE49-F238E27FC236}">
              <a16:creationId xmlns:a16="http://schemas.microsoft.com/office/drawing/2014/main" xmlns="" id="{00000000-0008-0000-2000-0000C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5" name="237 CuadroTexto">
          <a:extLst>
            <a:ext uri="{FF2B5EF4-FFF2-40B4-BE49-F238E27FC236}">
              <a16:creationId xmlns:a16="http://schemas.microsoft.com/office/drawing/2014/main" xmlns="" id="{00000000-0008-0000-2000-0000C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6" name="238 CuadroTexto">
          <a:extLst>
            <a:ext uri="{FF2B5EF4-FFF2-40B4-BE49-F238E27FC236}">
              <a16:creationId xmlns:a16="http://schemas.microsoft.com/office/drawing/2014/main" xmlns="" id="{00000000-0008-0000-2000-0000C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7" name="239 CuadroTexto">
          <a:extLst>
            <a:ext uri="{FF2B5EF4-FFF2-40B4-BE49-F238E27FC236}">
              <a16:creationId xmlns:a16="http://schemas.microsoft.com/office/drawing/2014/main" xmlns="" id="{00000000-0008-0000-2000-0000C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8" name="240 CuadroTexto">
          <a:extLst>
            <a:ext uri="{FF2B5EF4-FFF2-40B4-BE49-F238E27FC236}">
              <a16:creationId xmlns:a16="http://schemas.microsoft.com/office/drawing/2014/main" xmlns="" id="{00000000-0008-0000-2000-0000C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09" name="241 CuadroTexto">
          <a:extLst>
            <a:ext uri="{FF2B5EF4-FFF2-40B4-BE49-F238E27FC236}">
              <a16:creationId xmlns:a16="http://schemas.microsoft.com/office/drawing/2014/main" xmlns="" id="{00000000-0008-0000-2000-0000C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0" name="242 CuadroTexto">
          <a:extLst>
            <a:ext uri="{FF2B5EF4-FFF2-40B4-BE49-F238E27FC236}">
              <a16:creationId xmlns:a16="http://schemas.microsoft.com/office/drawing/2014/main" xmlns="" id="{00000000-0008-0000-2000-0000C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1" name="243 CuadroTexto">
          <a:extLst>
            <a:ext uri="{FF2B5EF4-FFF2-40B4-BE49-F238E27FC236}">
              <a16:creationId xmlns:a16="http://schemas.microsoft.com/office/drawing/2014/main" xmlns="" id="{00000000-0008-0000-2000-0000C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2" name="244 CuadroTexto">
          <a:extLst>
            <a:ext uri="{FF2B5EF4-FFF2-40B4-BE49-F238E27FC236}">
              <a16:creationId xmlns:a16="http://schemas.microsoft.com/office/drawing/2014/main" xmlns="" id="{00000000-0008-0000-2000-0000D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3" name="245 CuadroTexto">
          <a:extLst>
            <a:ext uri="{FF2B5EF4-FFF2-40B4-BE49-F238E27FC236}">
              <a16:creationId xmlns:a16="http://schemas.microsoft.com/office/drawing/2014/main" xmlns="" id="{00000000-0008-0000-2000-0000D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4" name="246 CuadroTexto">
          <a:extLst>
            <a:ext uri="{FF2B5EF4-FFF2-40B4-BE49-F238E27FC236}">
              <a16:creationId xmlns:a16="http://schemas.microsoft.com/office/drawing/2014/main" xmlns="" id="{00000000-0008-0000-2000-0000D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5" name="247 CuadroTexto">
          <a:extLst>
            <a:ext uri="{FF2B5EF4-FFF2-40B4-BE49-F238E27FC236}">
              <a16:creationId xmlns:a16="http://schemas.microsoft.com/office/drawing/2014/main" xmlns="" id="{00000000-0008-0000-2000-0000D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6" name="248 CuadroTexto">
          <a:extLst>
            <a:ext uri="{FF2B5EF4-FFF2-40B4-BE49-F238E27FC236}">
              <a16:creationId xmlns:a16="http://schemas.microsoft.com/office/drawing/2014/main" xmlns="" id="{00000000-0008-0000-2000-0000D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7" name="249 CuadroTexto">
          <a:extLst>
            <a:ext uri="{FF2B5EF4-FFF2-40B4-BE49-F238E27FC236}">
              <a16:creationId xmlns:a16="http://schemas.microsoft.com/office/drawing/2014/main" xmlns="" id="{00000000-0008-0000-2000-0000D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8" name="250 CuadroTexto">
          <a:extLst>
            <a:ext uri="{FF2B5EF4-FFF2-40B4-BE49-F238E27FC236}">
              <a16:creationId xmlns:a16="http://schemas.microsoft.com/office/drawing/2014/main" xmlns="" id="{00000000-0008-0000-2000-0000D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19" name="251 CuadroTexto">
          <a:extLst>
            <a:ext uri="{FF2B5EF4-FFF2-40B4-BE49-F238E27FC236}">
              <a16:creationId xmlns:a16="http://schemas.microsoft.com/office/drawing/2014/main" xmlns="" id="{00000000-0008-0000-2000-0000D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0" name="252 CuadroTexto">
          <a:extLst>
            <a:ext uri="{FF2B5EF4-FFF2-40B4-BE49-F238E27FC236}">
              <a16:creationId xmlns:a16="http://schemas.microsoft.com/office/drawing/2014/main" xmlns="" id="{00000000-0008-0000-2000-0000D8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1" name="253 CuadroTexto">
          <a:extLst>
            <a:ext uri="{FF2B5EF4-FFF2-40B4-BE49-F238E27FC236}">
              <a16:creationId xmlns:a16="http://schemas.microsoft.com/office/drawing/2014/main" xmlns="" id="{00000000-0008-0000-2000-0000D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2" name="254 CuadroTexto">
          <a:extLst>
            <a:ext uri="{FF2B5EF4-FFF2-40B4-BE49-F238E27FC236}">
              <a16:creationId xmlns:a16="http://schemas.microsoft.com/office/drawing/2014/main" xmlns="" id="{00000000-0008-0000-2000-0000D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3" name="255 CuadroTexto">
          <a:extLst>
            <a:ext uri="{FF2B5EF4-FFF2-40B4-BE49-F238E27FC236}">
              <a16:creationId xmlns:a16="http://schemas.microsoft.com/office/drawing/2014/main" xmlns="" id="{00000000-0008-0000-2000-0000D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4" name="256 CuadroTexto">
          <a:extLst>
            <a:ext uri="{FF2B5EF4-FFF2-40B4-BE49-F238E27FC236}">
              <a16:creationId xmlns:a16="http://schemas.microsoft.com/office/drawing/2014/main" xmlns="" id="{00000000-0008-0000-2000-0000D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5" name="257 CuadroTexto">
          <a:extLst>
            <a:ext uri="{FF2B5EF4-FFF2-40B4-BE49-F238E27FC236}">
              <a16:creationId xmlns:a16="http://schemas.microsoft.com/office/drawing/2014/main" xmlns="" id="{00000000-0008-0000-2000-0000D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6" name="258 CuadroTexto">
          <a:extLst>
            <a:ext uri="{FF2B5EF4-FFF2-40B4-BE49-F238E27FC236}">
              <a16:creationId xmlns:a16="http://schemas.microsoft.com/office/drawing/2014/main" xmlns="" id="{00000000-0008-0000-2000-0000D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7" name="259 CuadroTexto">
          <a:extLst>
            <a:ext uri="{FF2B5EF4-FFF2-40B4-BE49-F238E27FC236}">
              <a16:creationId xmlns:a16="http://schemas.microsoft.com/office/drawing/2014/main" xmlns="" id="{00000000-0008-0000-2000-0000D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8" name="260 CuadroTexto">
          <a:extLst>
            <a:ext uri="{FF2B5EF4-FFF2-40B4-BE49-F238E27FC236}">
              <a16:creationId xmlns:a16="http://schemas.microsoft.com/office/drawing/2014/main" xmlns="" id="{00000000-0008-0000-2000-0000E0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29" name="261 CuadroTexto">
          <a:extLst>
            <a:ext uri="{FF2B5EF4-FFF2-40B4-BE49-F238E27FC236}">
              <a16:creationId xmlns:a16="http://schemas.microsoft.com/office/drawing/2014/main" xmlns="" id="{00000000-0008-0000-2000-0000E1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0" name="262 CuadroTexto">
          <a:extLst>
            <a:ext uri="{FF2B5EF4-FFF2-40B4-BE49-F238E27FC236}">
              <a16:creationId xmlns:a16="http://schemas.microsoft.com/office/drawing/2014/main" xmlns="" id="{00000000-0008-0000-2000-0000E2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1" name="263 CuadroTexto">
          <a:extLst>
            <a:ext uri="{FF2B5EF4-FFF2-40B4-BE49-F238E27FC236}">
              <a16:creationId xmlns:a16="http://schemas.microsoft.com/office/drawing/2014/main" xmlns="" id="{00000000-0008-0000-2000-0000E3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2" name="264 CuadroTexto">
          <a:extLst>
            <a:ext uri="{FF2B5EF4-FFF2-40B4-BE49-F238E27FC236}">
              <a16:creationId xmlns:a16="http://schemas.microsoft.com/office/drawing/2014/main" xmlns="" id="{00000000-0008-0000-2000-0000E4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3" name="265 CuadroTexto">
          <a:extLst>
            <a:ext uri="{FF2B5EF4-FFF2-40B4-BE49-F238E27FC236}">
              <a16:creationId xmlns:a16="http://schemas.microsoft.com/office/drawing/2014/main" xmlns="" id="{00000000-0008-0000-2000-0000E5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4" name="266 CuadroTexto">
          <a:extLst>
            <a:ext uri="{FF2B5EF4-FFF2-40B4-BE49-F238E27FC236}">
              <a16:creationId xmlns:a16="http://schemas.microsoft.com/office/drawing/2014/main" xmlns="" id="{00000000-0008-0000-2000-0000E6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35" name="267 CuadroTexto">
          <a:extLst>
            <a:ext uri="{FF2B5EF4-FFF2-40B4-BE49-F238E27FC236}">
              <a16:creationId xmlns:a16="http://schemas.microsoft.com/office/drawing/2014/main" xmlns="" id="{00000000-0008-0000-2000-0000E7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536" name="268 CuadroTexto">
          <a:extLst>
            <a:ext uri="{FF2B5EF4-FFF2-40B4-BE49-F238E27FC236}">
              <a16:creationId xmlns:a16="http://schemas.microsoft.com/office/drawing/2014/main" xmlns="" id="{00000000-0008-0000-2000-0000E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7" name="269 CuadroTexto">
          <a:extLst>
            <a:ext uri="{FF2B5EF4-FFF2-40B4-BE49-F238E27FC236}">
              <a16:creationId xmlns:a16="http://schemas.microsoft.com/office/drawing/2014/main" xmlns="" id="{00000000-0008-0000-2000-0000E9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8" name="270 CuadroTexto">
          <a:extLst>
            <a:ext uri="{FF2B5EF4-FFF2-40B4-BE49-F238E27FC236}">
              <a16:creationId xmlns:a16="http://schemas.microsoft.com/office/drawing/2014/main" xmlns="" id="{00000000-0008-0000-2000-0000EA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39" name="271 CuadroTexto">
          <a:extLst>
            <a:ext uri="{FF2B5EF4-FFF2-40B4-BE49-F238E27FC236}">
              <a16:creationId xmlns:a16="http://schemas.microsoft.com/office/drawing/2014/main" xmlns="" id="{00000000-0008-0000-2000-0000EB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0" name="272 CuadroTexto">
          <a:extLst>
            <a:ext uri="{FF2B5EF4-FFF2-40B4-BE49-F238E27FC236}">
              <a16:creationId xmlns:a16="http://schemas.microsoft.com/office/drawing/2014/main" xmlns="" id="{00000000-0008-0000-2000-0000EC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1" name="273 CuadroTexto">
          <a:extLst>
            <a:ext uri="{FF2B5EF4-FFF2-40B4-BE49-F238E27FC236}">
              <a16:creationId xmlns:a16="http://schemas.microsoft.com/office/drawing/2014/main" xmlns="" id="{00000000-0008-0000-2000-0000ED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2" name="274 CuadroTexto">
          <a:extLst>
            <a:ext uri="{FF2B5EF4-FFF2-40B4-BE49-F238E27FC236}">
              <a16:creationId xmlns:a16="http://schemas.microsoft.com/office/drawing/2014/main" xmlns="" id="{00000000-0008-0000-2000-0000EE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3" name="275 CuadroTexto">
          <a:extLst>
            <a:ext uri="{FF2B5EF4-FFF2-40B4-BE49-F238E27FC236}">
              <a16:creationId xmlns:a16="http://schemas.microsoft.com/office/drawing/2014/main" xmlns="" id="{00000000-0008-0000-2000-0000EF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4" name="276 CuadroTexto">
          <a:extLst>
            <a:ext uri="{FF2B5EF4-FFF2-40B4-BE49-F238E27FC236}">
              <a16:creationId xmlns:a16="http://schemas.microsoft.com/office/drawing/2014/main" xmlns="" id="{00000000-0008-0000-2000-0000F0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5" name="277 CuadroTexto">
          <a:extLst>
            <a:ext uri="{FF2B5EF4-FFF2-40B4-BE49-F238E27FC236}">
              <a16:creationId xmlns:a16="http://schemas.microsoft.com/office/drawing/2014/main" xmlns="" id="{00000000-0008-0000-2000-0000F1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6" name="278 CuadroTexto">
          <a:extLst>
            <a:ext uri="{FF2B5EF4-FFF2-40B4-BE49-F238E27FC236}">
              <a16:creationId xmlns:a16="http://schemas.microsoft.com/office/drawing/2014/main" xmlns="" id="{00000000-0008-0000-2000-0000F2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7" name="279 CuadroTexto">
          <a:extLst>
            <a:ext uri="{FF2B5EF4-FFF2-40B4-BE49-F238E27FC236}">
              <a16:creationId xmlns:a16="http://schemas.microsoft.com/office/drawing/2014/main" xmlns="" id="{00000000-0008-0000-2000-0000F3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8" name="280 CuadroTexto">
          <a:extLst>
            <a:ext uri="{FF2B5EF4-FFF2-40B4-BE49-F238E27FC236}">
              <a16:creationId xmlns:a16="http://schemas.microsoft.com/office/drawing/2014/main" xmlns="" id="{00000000-0008-0000-2000-0000F4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49" name="281 CuadroTexto">
          <a:extLst>
            <a:ext uri="{FF2B5EF4-FFF2-40B4-BE49-F238E27FC236}">
              <a16:creationId xmlns:a16="http://schemas.microsoft.com/office/drawing/2014/main" xmlns="" id="{00000000-0008-0000-2000-0000F5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0" name="282 CuadroTexto">
          <a:extLst>
            <a:ext uri="{FF2B5EF4-FFF2-40B4-BE49-F238E27FC236}">
              <a16:creationId xmlns:a16="http://schemas.microsoft.com/office/drawing/2014/main" xmlns="" id="{00000000-0008-0000-2000-0000F6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1" name="283 CuadroTexto">
          <a:extLst>
            <a:ext uri="{FF2B5EF4-FFF2-40B4-BE49-F238E27FC236}">
              <a16:creationId xmlns:a16="http://schemas.microsoft.com/office/drawing/2014/main" xmlns="" id="{00000000-0008-0000-2000-0000F7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552" name="284 CuadroTexto">
          <a:extLst>
            <a:ext uri="{FF2B5EF4-FFF2-40B4-BE49-F238E27FC236}">
              <a16:creationId xmlns:a16="http://schemas.microsoft.com/office/drawing/2014/main" xmlns="" id="{00000000-0008-0000-2000-0000F809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553" name="285 CuadroTexto">
          <a:extLst>
            <a:ext uri="{FF2B5EF4-FFF2-40B4-BE49-F238E27FC236}">
              <a16:creationId xmlns:a16="http://schemas.microsoft.com/office/drawing/2014/main" xmlns="" id="{00000000-0008-0000-2000-0000F9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4" name="286 CuadroTexto">
          <a:extLst>
            <a:ext uri="{FF2B5EF4-FFF2-40B4-BE49-F238E27FC236}">
              <a16:creationId xmlns:a16="http://schemas.microsoft.com/office/drawing/2014/main" xmlns="" id="{00000000-0008-0000-2000-0000FA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5" name="287 CuadroTexto">
          <a:extLst>
            <a:ext uri="{FF2B5EF4-FFF2-40B4-BE49-F238E27FC236}">
              <a16:creationId xmlns:a16="http://schemas.microsoft.com/office/drawing/2014/main" xmlns="" id="{00000000-0008-0000-2000-0000FB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6" name="288 CuadroTexto">
          <a:extLst>
            <a:ext uri="{FF2B5EF4-FFF2-40B4-BE49-F238E27FC236}">
              <a16:creationId xmlns:a16="http://schemas.microsoft.com/office/drawing/2014/main" xmlns="" id="{00000000-0008-0000-2000-0000FC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7" name="289 CuadroTexto">
          <a:extLst>
            <a:ext uri="{FF2B5EF4-FFF2-40B4-BE49-F238E27FC236}">
              <a16:creationId xmlns:a16="http://schemas.microsoft.com/office/drawing/2014/main" xmlns="" id="{00000000-0008-0000-2000-0000FD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8" name="290 CuadroTexto">
          <a:extLst>
            <a:ext uri="{FF2B5EF4-FFF2-40B4-BE49-F238E27FC236}">
              <a16:creationId xmlns:a16="http://schemas.microsoft.com/office/drawing/2014/main" xmlns="" id="{00000000-0008-0000-2000-0000FE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59" name="291 CuadroTexto">
          <a:extLst>
            <a:ext uri="{FF2B5EF4-FFF2-40B4-BE49-F238E27FC236}">
              <a16:creationId xmlns:a16="http://schemas.microsoft.com/office/drawing/2014/main" xmlns="" id="{00000000-0008-0000-2000-0000FF09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0" name="292 CuadroTexto">
          <a:extLst>
            <a:ext uri="{FF2B5EF4-FFF2-40B4-BE49-F238E27FC236}">
              <a16:creationId xmlns:a16="http://schemas.microsoft.com/office/drawing/2014/main" xmlns="" id="{00000000-0008-0000-2000-00000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1" name="293 CuadroTexto">
          <a:extLst>
            <a:ext uri="{FF2B5EF4-FFF2-40B4-BE49-F238E27FC236}">
              <a16:creationId xmlns:a16="http://schemas.microsoft.com/office/drawing/2014/main" xmlns="" id="{00000000-0008-0000-2000-00000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2" name="294 CuadroTexto">
          <a:extLst>
            <a:ext uri="{FF2B5EF4-FFF2-40B4-BE49-F238E27FC236}">
              <a16:creationId xmlns:a16="http://schemas.microsoft.com/office/drawing/2014/main" xmlns="" id="{00000000-0008-0000-2000-00000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3" name="295 CuadroTexto">
          <a:extLst>
            <a:ext uri="{FF2B5EF4-FFF2-40B4-BE49-F238E27FC236}">
              <a16:creationId xmlns:a16="http://schemas.microsoft.com/office/drawing/2014/main" xmlns="" id="{00000000-0008-0000-2000-00000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4" name="296 CuadroTexto">
          <a:extLst>
            <a:ext uri="{FF2B5EF4-FFF2-40B4-BE49-F238E27FC236}">
              <a16:creationId xmlns:a16="http://schemas.microsoft.com/office/drawing/2014/main" xmlns="" id="{00000000-0008-0000-2000-00000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5" name="1 CuadroTexto">
          <a:extLst>
            <a:ext uri="{FF2B5EF4-FFF2-40B4-BE49-F238E27FC236}">
              <a16:creationId xmlns:a16="http://schemas.microsoft.com/office/drawing/2014/main" xmlns="" id="{00000000-0008-0000-2000-00000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6" name="2 CuadroTexto">
          <a:extLst>
            <a:ext uri="{FF2B5EF4-FFF2-40B4-BE49-F238E27FC236}">
              <a16:creationId xmlns:a16="http://schemas.microsoft.com/office/drawing/2014/main" xmlns="" id="{00000000-0008-0000-2000-00000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7" name="3 CuadroTexto">
          <a:extLst>
            <a:ext uri="{FF2B5EF4-FFF2-40B4-BE49-F238E27FC236}">
              <a16:creationId xmlns:a16="http://schemas.microsoft.com/office/drawing/2014/main" xmlns="" id="{00000000-0008-0000-2000-00000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8" name="4 CuadroTexto">
          <a:extLst>
            <a:ext uri="{FF2B5EF4-FFF2-40B4-BE49-F238E27FC236}">
              <a16:creationId xmlns:a16="http://schemas.microsoft.com/office/drawing/2014/main" xmlns="" id="{00000000-0008-0000-2000-00000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69" name="5 CuadroTexto">
          <a:extLst>
            <a:ext uri="{FF2B5EF4-FFF2-40B4-BE49-F238E27FC236}">
              <a16:creationId xmlns:a16="http://schemas.microsoft.com/office/drawing/2014/main" xmlns="" id="{00000000-0008-0000-2000-00000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0" name="6 CuadroTexto">
          <a:extLst>
            <a:ext uri="{FF2B5EF4-FFF2-40B4-BE49-F238E27FC236}">
              <a16:creationId xmlns:a16="http://schemas.microsoft.com/office/drawing/2014/main" xmlns="" id="{00000000-0008-0000-2000-00000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1" name="7 CuadroTexto">
          <a:extLst>
            <a:ext uri="{FF2B5EF4-FFF2-40B4-BE49-F238E27FC236}">
              <a16:creationId xmlns:a16="http://schemas.microsoft.com/office/drawing/2014/main" xmlns="" id="{00000000-0008-0000-2000-00000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2" name="8 CuadroTexto">
          <a:extLst>
            <a:ext uri="{FF2B5EF4-FFF2-40B4-BE49-F238E27FC236}">
              <a16:creationId xmlns:a16="http://schemas.microsoft.com/office/drawing/2014/main" xmlns="" id="{00000000-0008-0000-2000-00000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3" name="9 CuadroTexto">
          <a:extLst>
            <a:ext uri="{FF2B5EF4-FFF2-40B4-BE49-F238E27FC236}">
              <a16:creationId xmlns:a16="http://schemas.microsoft.com/office/drawing/2014/main" xmlns="" id="{00000000-0008-0000-2000-00000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4" name="10 CuadroTexto">
          <a:extLst>
            <a:ext uri="{FF2B5EF4-FFF2-40B4-BE49-F238E27FC236}">
              <a16:creationId xmlns:a16="http://schemas.microsoft.com/office/drawing/2014/main" xmlns="" id="{00000000-0008-0000-2000-00000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5" name="11 CuadroTexto">
          <a:extLst>
            <a:ext uri="{FF2B5EF4-FFF2-40B4-BE49-F238E27FC236}">
              <a16:creationId xmlns:a16="http://schemas.microsoft.com/office/drawing/2014/main" xmlns="" id="{00000000-0008-0000-2000-00000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6" name="12 CuadroTexto">
          <a:extLst>
            <a:ext uri="{FF2B5EF4-FFF2-40B4-BE49-F238E27FC236}">
              <a16:creationId xmlns:a16="http://schemas.microsoft.com/office/drawing/2014/main" xmlns="" id="{00000000-0008-0000-2000-00001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7" name="13 CuadroTexto">
          <a:extLst>
            <a:ext uri="{FF2B5EF4-FFF2-40B4-BE49-F238E27FC236}">
              <a16:creationId xmlns:a16="http://schemas.microsoft.com/office/drawing/2014/main" xmlns="" id="{00000000-0008-0000-2000-00001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8" name="14 CuadroTexto">
          <a:extLst>
            <a:ext uri="{FF2B5EF4-FFF2-40B4-BE49-F238E27FC236}">
              <a16:creationId xmlns:a16="http://schemas.microsoft.com/office/drawing/2014/main" xmlns="" id="{00000000-0008-0000-2000-00001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79" name="15 CuadroTexto">
          <a:extLst>
            <a:ext uri="{FF2B5EF4-FFF2-40B4-BE49-F238E27FC236}">
              <a16:creationId xmlns:a16="http://schemas.microsoft.com/office/drawing/2014/main" xmlns="" id="{00000000-0008-0000-2000-00001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0" name="16 CuadroTexto">
          <a:extLst>
            <a:ext uri="{FF2B5EF4-FFF2-40B4-BE49-F238E27FC236}">
              <a16:creationId xmlns:a16="http://schemas.microsoft.com/office/drawing/2014/main" xmlns="" id="{00000000-0008-0000-2000-00001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1" name="18 CuadroTexto">
          <a:extLst>
            <a:ext uri="{FF2B5EF4-FFF2-40B4-BE49-F238E27FC236}">
              <a16:creationId xmlns:a16="http://schemas.microsoft.com/office/drawing/2014/main" xmlns="" id="{00000000-0008-0000-2000-00001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2" name="19 CuadroTexto">
          <a:extLst>
            <a:ext uri="{FF2B5EF4-FFF2-40B4-BE49-F238E27FC236}">
              <a16:creationId xmlns:a16="http://schemas.microsoft.com/office/drawing/2014/main" xmlns="" id="{00000000-0008-0000-2000-00001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3" name="20 CuadroTexto">
          <a:extLst>
            <a:ext uri="{FF2B5EF4-FFF2-40B4-BE49-F238E27FC236}">
              <a16:creationId xmlns:a16="http://schemas.microsoft.com/office/drawing/2014/main" xmlns="" id="{00000000-0008-0000-2000-00001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4" name="21 CuadroTexto">
          <a:extLst>
            <a:ext uri="{FF2B5EF4-FFF2-40B4-BE49-F238E27FC236}">
              <a16:creationId xmlns:a16="http://schemas.microsoft.com/office/drawing/2014/main" xmlns="" id="{00000000-0008-0000-2000-00001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5" name="22 CuadroTexto">
          <a:extLst>
            <a:ext uri="{FF2B5EF4-FFF2-40B4-BE49-F238E27FC236}">
              <a16:creationId xmlns:a16="http://schemas.microsoft.com/office/drawing/2014/main" xmlns="" id="{00000000-0008-0000-2000-00001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6" name="23 CuadroTexto">
          <a:extLst>
            <a:ext uri="{FF2B5EF4-FFF2-40B4-BE49-F238E27FC236}">
              <a16:creationId xmlns:a16="http://schemas.microsoft.com/office/drawing/2014/main" xmlns="" id="{00000000-0008-0000-2000-00001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7" name="24 CuadroTexto">
          <a:extLst>
            <a:ext uri="{FF2B5EF4-FFF2-40B4-BE49-F238E27FC236}">
              <a16:creationId xmlns:a16="http://schemas.microsoft.com/office/drawing/2014/main" xmlns="" id="{00000000-0008-0000-2000-00001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8" name="25 CuadroTexto">
          <a:extLst>
            <a:ext uri="{FF2B5EF4-FFF2-40B4-BE49-F238E27FC236}">
              <a16:creationId xmlns:a16="http://schemas.microsoft.com/office/drawing/2014/main" xmlns="" id="{00000000-0008-0000-2000-00001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89" name="26 CuadroTexto">
          <a:extLst>
            <a:ext uri="{FF2B5EF4-FFF2-40B4-BE49-F238E27FC236}">
              <a16:creationId xmlns:a16="http://schemas.microsoft.com/office/drawing/2014/main" xmlns="" id="{00000000-0008-0000-2000-00001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0" name="27 CuadroTexto">
          <a:extLst>
            <a:ext uri="{FF2B5EF4-FFF2-40B4-BE49-F238E27FC236}">
              <a16:creationId xmlns:a16="http://schemas.microsoft.com/office/drawing/2014/main" xmlns="" id="{00000000-0008-0000-2000-00001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1" name="28 CuadroTexto">
          <a:extLst>
            <a:ext uri="{FF2B5EF4-FFF2-40B4-BE49-F238E27FC236}">
              <a16:creationId xmlns:a16="http://schemas.microsoft.com/office/drawing/2014/main" xmlns="" id="{00000000-0008-0000-2000-00001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2" name="29 CuadroTexto">
          <a:extLst>
            <a:ext uri="{FF2B5EF4-FFF2-40B4-BE49-F238E27FC236}">
              <a16:creationId xmlns:a16="http://schemas.microsoft.com/office/drawing/2014/main" xmlns="" id="{00000000-0008-0000-2000-00002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3" name="30 CuadroTexto">
          <a:extLst>
            <a:ext uri="{FF2B5EF4-FFF2-40B4-BE49-F238E27FC236}">
              <a16:creationId xmlns:a16="http://schemas.microsoft.com/office/drawing/2014/main" xmlns="" id="{00000000-0008-0000-2000-00002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4" name="31 CuadroTexto">
          <a:extLst>
            <a:ext uri="{FF2B5EF4-FFF2-40B4-BE49-F238E27FC236}">
              <a16:creationId xmlns:a16="http://schemas.microsoft.com/office/drawing/2014/main" xmlns="" id="{00000000-0008-0000-2000-00002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5" name="32 CuadroTexto">
          <a:extLst>
            <a:ext uri="{FF2B5EF4-FFF2-40B4-BE49-F238E27FC236}">
              <a16:creationId xmlns:a16="http://schemas.microsoft.com/office/drawing/2014/main" xmlns="" id="{00000000-0008-0000-2000-00002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6" name="33 CuadroTexto">
          <a:extLst>
            <a:ext uri="{FF2B5EF4-FFF2-40B4-BE49-F238E27FC236}">
              <a16:creationId xmlns:a16="http://schemas.microsoft.com/office/drawing/2014/main" xmlns="" id="{00000000-0008-0000-2000-00002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7" name="34 CuadroTexto">
          <a:extLst>
            <a:ext uri="{FF2B5EF4-FFF2-40B4-BE49-F238E27FC236}">
              <a16:creationId xmlns:a16="http://schemas.microsoft.com/office/drawing/2014/main" xmlns="" id="{00000000-0008-0000-2000-00002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8" name="35 CuadroTexto">
          <a:extLst>
            <a:ext uri="{FF2B5EF4-FFF2-40B4-BE49-F238E27FC236}">
              <a16:creationId xmlns:a16="http://schemas.microsoft.com/office/drawing/2014/main" xmlns="" id="{00000000-0008-0000-2000-00002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599" name="36 CuadroTexto">
          <a:extLst>
            <a:ext uri="{FF2B5EF4-FFF2-40B4-BE49-F238E27FC236}">
              <a16:creationId xmlns:a16="http://schemas.microsoft.com/office/drawing/2014/main" xmlns="" id="{00000000-0008-0000-2000-00002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0" name="37 CuadroTexto">
          <a:extLst>
            <a:ext uri="{FF2B5EF4-FFF2-40B4-BE49-F238E27FC236}">
              <a16:creationId xmlns:a16="http://schemas.microsoft.com/office/drawing/2014/main" xmlns="" id="{00000000-0008-0000-2000-00002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1" name="38 CuadroTexto">
          <a:extLst>
            <a:ext uri="{FF2B5EF4-FFF2-40B4-BE49-F238E27FC236}">
              <a16:creationId xmlns:a16="http://schemas.microsoft.com/office/drawing/2014/main" xmlns="" id="{00000000-0008-0000-2000-00002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2" name="39 CuadroTexto">
          <a:extLst>
            <a:ext uri="{FF2B5EF4-FFF2-40B4-BE49-F238E27FC236}">
              <a16:creationId xmlns:a16="http://schemas.microsoft.com/office/drawing/2014/main" xmlns="" id="{00000000-0008-0000-2000-00002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3" name="40 CuadroTexto">
          <a:extLst>
            <a:ext uri="{FF2B5EF4-FFF2-40B4-BE49-F238E27FC236}">
              <a16:creationId xmlns:a16="http://schemas.microsoft.com/office/drawing/2014/main" xmlns="" id="{00000000-0008-0000-2000-00002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4" name="41 CuadroTexto">
          <a:extLst>
            <a:ext uri="{FF2B5EF4-FFF2-40B4-BE49-F238E27FC236}">
              <a16:creationId xmlns:a16="http://schemas.microsoft.com/office/drawing/2014/main" xmlns="" id="{00000000-0008-0000-2000-00002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5" name="42 CuadroTexto">
          <a:extLst>
            <a:ext uri="{FF2B5EF4-FFF2-40B4-BE49-F238E27FC236}">
              <a16:creationId xmlns:a16="http://schemas.microsoft.com/office/drawing/2014/main" xmlns="" id="{00000000-0008-0000-2000-00002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6" name="43 CuadroTexto">
          <a:extLst>
            <a:ext uri="{FF2B5EF4-FFF2-40B4-BE49-F238E27FC236}">
              <a16:creationId xmlns:a16="http://schemas.microsoft.com/office/drawing/2014/main" xmlns="" id="{00000000-0008-0000-2000-00002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7" name="44 CuadroTexto">
          <a:extLst>
            <a:ext uri="{FF2B5EF4-FFF2-40B4-BE49-F238E27FC236}">
              <a16:creationId xmlns:a16="http://schemas.microsoft.com/office/drawing/2014/main" xmlns="" id="{00000000-0008-0000-2000-00002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8" name="45 CuadroTexto">
          <a:extLst>
            <a:ext uri="{FF2B5EF4-FFF2-40B4-BE49-F238E27FC236}">
              <a16:creationId xmlns:a16="http://schemas.microsoft.com/office/drawing/2014/main" xmlns="" id="{00000000-0008-0000-2000-00003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09" name="46 CuadroTexto">
          <a:extLst>
            <a:ext uri="{FF2B5EF4-FFF2-40B4-BE49-F238E27FC236}">
              <a16:creationId xmlns:a16="http://schemas.microsoft.com/office/drawing/2014/main" xmlns="" id="{00000000-0008-0000-2000-00003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0" name="47 CuadroTexto">
          <a:extLst>
            <a:ext uri="{FF2B5EF4-FFF2-40B4-BE49-F238E27FC236}">
              <a16:creationId xmlns:a16="http://schemas.microsoft.com/office/drawing/2014/main" xmlns="" id="{00000000-0008-0000-2000-00003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1" name="48 CuadroTexto">
          <a:extLst>
            <a:ext uri="{FF2B5EF4-FFF2-40B4-BE49-F238E27FC236}">
              <a16:creationId xmlns:a16="http://schemas.microsoft.com/office/drawing/2014/main" xmlns="" id="{00000000-0008-0000-2000-00003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2" name="49 CuadroTexto">
          <a:extLst>
            <a:ext uri="{FF2B5EF4-FFF2-40B4-BE49-F238E27FC236}">
              <a16:creationId xmlns:a16="http://schemas.microsoft.com/office/drawing/2014/main" xmlns="" id="{00000000-0008-0000-2000-00003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3" name="50 CuadroTexto">
          <a:extLst>
            <a:ext uri="{FF2B5EF4-FFF2-40B4-BE49-F238E27FC236}">
              <a16:creationId xmlns:a16="http://schemas.microsoft.com/office/drawing/2014/main" xmlns="" id="{00000000-0008-0000-2000-00003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4" name="51 CuadroTexto">
          <a:extLst>
            <a:ext uri="{FF2B5EF4-FFF2-40B4-BE49-F238E27FC236}">
              <a16:creationId xmlns:a16="http://schemas.microsoft.com/office/drawing/2014/main" xmlns="" id="{00000000-0008-0000-2000-00003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5" name="52 CuadroTexto">
          <a:extLst>
            <a:ext uri="{FF2B5EF4-FFF2-40B4-BE49-F238E27FC236}">
              <a16:creationId xmlns:a16="http://schemas.microsoft.com/office/drawing/2014/main" xmlns="" id="{00000000-0008-0000-2000-00003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6" name="53 CuadroTexto">
          <a:extLst>
            <a:ext uri="{FF2B5EF4-FFF2-40B4-BE49-F238E27FC236}">
              <a16:creationId xmlns:a16="http://schemas.microsoft.com/office/drawing/2014/main" xmlns="" id="{00000000-0008-0000-2000-00003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7" name="54 CuadroTexto">
          <a:extLst>
            <a:ext uri="{FF2B5EF4-FFF2-40B4-BE49-F238E27FC236}">
              <a16:creationId xmlns:a16="http://schemas.microsoft.com/office/drawing/2014/main" xmlns="" id="{00000000-0008-0000-2000-00003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8" name="55 CuadroTexto">
          <a:extLst>
            <a:ext uri="{FF2B5EF4-FFF2-40B4-BE49-F238E27FC236}">
              <a16:creationId xmlns:a16="http://schemas.microsoft.com/office/drawing/2014/main" xmlns="" id="{00000000-0008-0000-2000-00003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19" name="56 CuadroTexto">
          <a:extLst>
            <a:ext uri="{FF2B5EF4-FFF2-40B4-BE49-F238E27FC236}">
              <a16:creationId xmlns:a16="http://schemas.microsoft.com/office/drawing/2014/main" xmlns="" id="{00000000-0008-0000-2000-00003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0" name="57 CuadroTexto">
          <a:extLst>
            <a:ext uri="{FF2B5EF4-FFF2-40B4-BE49-F238E27FC236}">
              <a16:creationId xmlns:a16="http://schemas.microsoft.com/office/drawing/2014/main" xmlns="" id="{00000000-0008-0000-2000-00003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1" name="58 CuadroTexto">
          <a:extLst>
            <a:ext uri="{FF2B5EF4-FFF2-40B4-BE49-F238E27FC236}">
              <a16:creationId xmlns:a16="http://schemas.microsoft.com/office/drawing/2014/main" xmlns="" id="{00000000-0008-0000-2000-00003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2" name="59 CuadroTexto">
          <a:extLst>
            <a:ext uri="{FF2B5EF4-FFF2-40B4-BE49-F238E27FC236}">
              <a16:creationId xmlns:a16="http://schemas.microsoft.com/office/drawing/2014/main" xmlns="" id="{00000000-0008-0000-2000-00003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3" name="60 CuadroTexto">
          <a:extLst>
            <a:ext uri="{FF2B5EF4-FFF2-40B4-BE49-F238E27FC236}">
              <a16:creationId xmlns:a16="http://schemas.microsoft.com/office/drawing/2014/main" xmlns="" id="{00000000-0008-0000-2000-00003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4" name="61 CuadroTexto">
          <a:extLst>
            <a:ext uri="{FF2B5EF4-FFF2-40B4-BE49-F238E27FC236}">
              <a16:creationId xmlns:a16="http://schemas.microsoft.com/office/drawing/2014/main" xmlns="" id="{00000000-0008-0000-2000-00004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5" name="62 CuadroTexto">
          <a:extLst>
            <a:ext uri="{FF2B5EF4-FFF2-40B4-BE49-F238E27FC236}">
              <a16:creationId xmlns:a16="http://schemas.microsoft.com/office/drawing/2014/main" xmlns="" id="{00000000-0008-0000-2000-00004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6" name="63 CuadroTexto">
          <a:extLst>
            <a:ext uri="{FF2B5EF4-FFF2-40B4-BE49-F238E27FC236}">
              <a16:creationId xmlns:a16="http://schemas.microsoft.com/office/drawing/2014/main" xmlns="" id="{00000000-0008-0000-2000-00004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7" name="64 CuadroTexto">
          <a:extLst>
            <a:ext uri="{FF2B5EF4-FFF2-40B4-BE49-F238E27FC236}">
              <a16:creationId xmlns:a16="http://schemas.microsoft.com/office/drawing/2014/main" xmlns="" id="{00000000-0008-0000-2000-00004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8" name="65 CuadroTexto">
          <a:extLst>
            <a:ext uri="{FF2B5EF4-FFF2-40B4-BE49-F238E27FC236}">
              <a16:creationId xmlns:a16="http://schemas.microsoft.com/office/drawing/2014/main" xmlns="" id="{00000000-0008-0000-2000-00004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29" name="66 CuadroTexto">
          <a:extLst>
            <a:ext uri="{FF2B5EF4-FFF2-40B4-BE49-F238E27FC236}">
              <a16:creationId xmlns:a16="http://schemas.microsoft.com/office/drawing/2014/main" xmlns="" id="{00000000-0008-0000-2000-00004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0" name="67 CuadroTexto">
          <a:extLst>
            <a:ext uri="{FF2B5EF4-FFF2-40B4-BE49-F238E27FC236}">
              <a16:creationId xmlns:a16="http://schemas.microsoft.com/office/drawing/2014/main" xmlns="" id="{00000000-0008-0000-2000-00004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1" name="68 CuadroTexto">
          <a:extLst>
            <a:ext uri="{FF2B5EF4-FFF2-40B4-BE49-F238E27FC236}">
              <a16:creationId xmlns:a16="http://schemas.microsoft.com/office/drawing/2014/main" xmlns="" id="{00000000-0008-0000-2000-00004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2" name="69 CuadroTexto">
          <a:extLst>
            <a:ext uri="{FF2B5EF4-FFF2-40B4-BE49-F238E27FC236}">
              <a16:creationId xmlns:a16="http://schemas.microsoft.com/office/drawing/2014/main" xmlns="" id="{00000000-0008-0000-2000-00004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3" name="70 CuadroTexto">
          <a:extLst>
            <a:ext uri="{FF2B5EF4-FFF2-40B4-BE49-F238E27FC236}">
              <a16:creationId xmlns:a16="http://schemas.microsoft.com/office/drawing/2014/main" xmlns="" id="{00000000-0008-0000-2000-00004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4" name="71 CuadroTexto">
          <a:extLst>
            <a:ext uri="{FF2B5EF4-FFF2-40B4-BE49-F238E27FC236}">
              <a16:creationId xmlns:a16="http://schemas.microsoft.com/office/drawing/2014/main" xmlns="" id="{00000000-0008-0000-2000-00004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5" name="72 CuadroTexto">
          <a:extLst>
            <a:ext uri="{FF2B5EF4-FFF2-40B4-BE49-F238E27FC236}">
              <a16:creationId xmlns:a16="http://schemas.microsoft.com/office/drawing/2014/main" xmlns="" id="{00000000-0008-0000-2000-00004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6" name="73 CuadroTexto">
          <a:extLst>
            <a:ext uri="{FF2B5EF4-FFF2-40B4-BE49-F238E27FC236}">
              <a16:creationId xmlns:a16="http://schemas.microsoft.com/office/drawing/2014/main" xmlns="" id="{00000000-0008-0000-2000-00004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7" name="74 CuadroTexto">
          <a:extLst>
            <a:ext uri="{FF2B5EF4-FFF2-40B4-BE49-F238E27FC236}">
              <a16:creationId xmlns:a16="http://schemas.microsoft.com/office/drawing/2014/main" xmlns="" id="{00000000-0008-0000-2000-00004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8" name="75 CuadroTexto">
          <a:extLst>
            <a:ext uri="{FF2B5EF4-FFF2-40B4-BE49-F238E27FC236}">
              <a16:creationId xmlns:a16="http://schemas.microsoft.com/office/drawing/2014/main" xmlns="" id="{00000000-0008-0000-2000-00004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39" name="76 CuadroTexto">
          <a:extLst>
            <a:ext uri="{FF2B5EF4-FFF2-40B4-BE49-F238E27FC236}">
              <a16:creationId xmlns:a16="http://schemas.microsoft.com/office/drawing/2014/main" xmlns="" id="{00000000-0008-0000-2000-00004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0" name="77 CuadroTexto">
          <a:extLst>
            <a:ext uri="{FF2B5EF4-FFF2-40B4-BE49-F238E27FC236}">
              <a16:creationId xmlns:a16="http://schemas.microsoft.com/office/drawing/2014/main" xmlns="" id="{00000000-0008-0000-2000-00005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1" name="78 CuadroTexto">
          <a:extLst>
            <a:ext uri="{FF2B5EF4-FFF2-40B4-BE49-F238E27FC236}">
              <a16:creationId xmlns:a16="http://schemas.microsoft.com/office/drawing/2014/main" xmlns="" id="{00000000-0008-0000-2000-00005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2" name="79 CuadroTexto">
          <a:extLst>
            <a:ext uri="{FF2B5EF4-FFF2-40B4-BE49-F238E27FC236}">
              <a16:creationId xmlns:a16="http://schemas.microsoft.com/office/drawing/2014/main" xmlns="" id="{00000000-0008-0000-2000-00005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3" name="80 CuadroTexto">
          <a:extLst>
            <a:ext uri="{FF2B5EF4-FFF2-40B4-BE49-F238E27FC236}">
              <a16:creationId xmlns:a16="http://schemas.microsoft.com/office/drawing/2014/main" xmlns="" id="{00000000-0008-0000-2000-00005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4" name="81 CuadroTexto">
          <a:extLst>
            <a:ext uri="{FF2B5EF4-FFF2-40B4-BE49-F238E27FC236}">
              <a16:creationId xmlns:a16="http://schemas.microsoft.com/office/drawing/2014/main" xmlns="" id="{00000000-0008-0000-2000-00005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5" name="82 CuadroTexto">
          <a:extLst>
            <a:ext uri="{FF2B5EF4-FFF2-40B4-BE49-F238E27FC236}">
              <a16:creationId xmlns:a16="http://schemas.microsoft.com/office/drawing/2014/main" xmlns="" id="{00000000-0008-0000-2000-00005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6" name="83 CuadroTexto">
          <a:extLst>
            <a:ext uri="{FF2B5EF4-FFF2-40B4-BE49-F238E27FC236}">
              <a16:creationId xmlns:a16="http://schemas.microsoft.com/office/drawing/2014/main" xmlns="" id="{00000000-0008-0000-2000-00005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7" name="84 CuadroTexto">
          <a:extLst>
            <a:ext uri="{FF2B5EF4-FFF2-40B4-BE49-F238E27FC236}">
              <a16:creationId xmlns:a16="http://schemas.microsoft.com/office/drawing/2014/main" xmlns="" id="{00000000-0008-0000-2000-00005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8" name="85 CuadroTexto">
          <a:extLst>
            <a:ext uri="{FF2B5EF4-FFF2-40B4-BE49-F238E27FC236}">
              <a16:creationId xmlns:a16="http://schemas.microsoft.com/office/drawing/2014/main" xmlns="" id="{00000000-0008-0000-2000-00005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49" name="86 CuadroTexto">
          <a:extLst>
            <a:ext uri="{FF2B5EF4-FFF2-40B4-BE49-F238E27FC236}">
              <a16:creationId xmlns:a16="http://schemas.microsoft.com/office/drawing/2014/main" xmlns="" id="{00000000-0008-0000-2000-00005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0" name="87 CuadroTexto">
          <a:extLst>
            <a:ext uri="{FF2B5EF4-FFF2-40B4-BE49-F238E27FC236}">
              <a16:creationId xmlns:a16="http://schemas.microsoft.com/office/drawing/2014/main" xmlns="" id="{00000000-0008-0000-2000-00005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1" name="88 CuadroTexto">
          <a:extLst>
            <a:ext uri="{FF2B5EF4-FFF2-40B4-BE49-F238E27FC236}">
              <a16:creationId xmlns:a16="http://schemas.microsoft.com/office/drawing/2014/main" xmlns="" id="{00000000-0008-0000-2000-00005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2" name="89 CuadroTexto">
          <a:extLst>
            <a:ext uri="{FF2B5EF4-FFF2-40B4-BE49-F238E27FC236}">
              <a16:creationId xmlns:a16="http://schemas.microsoft.com/office/drawing/2014/main" xmlns="" id="{00000000-0008-0000-2000-00005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3" name="102 CuadroTexto">
          <a:extLst>
            <a:ext uri="{FF2B5EF4-FFF2-40B4-BE49-F238E27FC236}">
              <a16:creationId xmlns:a16="http://schemas.microsoft.com/office/drawing/2014/main" xmlns="" id="{00000000-0008-0000-2000-00005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4" name="103 CuadroTexto">
          <a:extLst>
            <a:ext uri="{FF2B5EF4-FFF2-40B4-BE49-F238E27FC236}">
              <a16:creationId xmlns:a16="http://schemas.microsoft.com/office/drawing/2014/main" xmlns="" id="{00000000-0008-0000-2000-00005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5" name="104 CuadroTexto">
          <a:extLst>
            <a:ext uri="{FF2B5EF4-FFF2-40B4-BE49-F238E27FC236}">
              <a16:creationId xmlns:a16="http://schemas.microsoft.com/office/drawing/2014/main" xmlns="" id="{00000000-0008-0000-2000-00005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6" name="105 CuadroTexto">
          <a:extLst>
            <a:ext uri="{FF2B5EF4-FFF2-40B4-BE49-F238E27FC236}">
              <a16:creationId xmlns:a16="http://schemas.microsoft.com/office/drawing/2014/main" xmlns="" id="{00000000-0008-0000-2000-00006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7" name="106 CuadroTexto">
          <a:extLst>
            <a:ext uri="{FF2B5EF4-FFF2-40B4-BE49-F238E27FC236}">
              <a16:creationId xmlns:a16="http://schemas.microsoft.com/office/drawing/2014/main" xmlns="" id="{00000000-0008-0000-2000-00006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8" name="107 CuadroTexto">
          <a:extLst>
            <a:ext uri="{FF2B5EF4-FFF2-40B4-BE49-F238E27FC236}">
              <a16:creationId xmlns:a16="http://schemas.microsoft.com/office/drawing/2014/main" xmlns="" id="{00000000-0008-0000-2000-00006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59" name="108 CuadroTexto">
          <a:extLst>
            <a:ext uri="{FF2B5EF4-FFF2-40B4-BE49-F238E27FC236}">
              <a16:creationId xmlns:a16="http://schemas.microsoft.com/office/drawing/2014/main" xmlns="" id="{00000000-0008-0000-2000-00006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0" name="109 CuadroTexto">
          <a:extLst>
            <a:ext uri="{FF2B5EF4-FFF2-40B4-BE49-F238E27FC236}">
              <a16:creationId xmlns:a16="http://schemas.microsoft.com/office/drawing/2014/main" xmlns="" id="{00000000-0008-0000-2000-00006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1" name="110 CuadroTexto">
          <a:extLst>
            <a:ext uri="{FF2B5EF4-FFF2-40B4-BE49-F238E27FC236}">
              <a16:creationId xmlns:a16="http://schemas.microsoft.com/office/drawing/2014/main" xmlns="" id="{00000000-0008-0000-2000-00006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2" name="111 CuadroTexto">
          <a:extLst>
            <a:ext uri="{FF2B5EF4-FFF2-40B4-BE49-F238E27FC236}">
              <a16:creationId xmlns:a16="http://schemas.microsoft.com/office/drawing/2014/main" xmlns="" id="{00000000-0008-0000-2000-00006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3" name="112 CuadroTexto">
          <a:extLst>
            <a:ext uri="{FF2B5EF4-FFF2-40B4-BE49-F238E27FC236}">
              <a16:creationId xmlns:a16="http://schemas.microsoft.com/office/drawing/2014/main" xmlns="" id="{00000000-0008-0000-2000-00006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4" name="113 CuadroTexto">
          <a:extLst>
            <a:ext uri="{FF2B5EF4-FFF2-40B4-BE49-F238E27FC236}">
              <a16:creationId xmlns:a16="http://schemas.microsoft.com/office/drawing/2014/main" xmlns="" id="{00000000-0008-0000-2000-00006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5" name="114 CuadroTexto">
          <a:extLst>
            <a:ext uri="{FF2B5EF4-FFF2-40B4-BE49-F238E27FC236}">
              <a16:creationId xmlns:a16="http://schemas.microsoft.com/office/drawing/2014/main" xmlns="" id="{00000000-0008-0000-2000-00006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6" name="115 CuadroTexto">
          <a:extLst>
            <a:ext uri="{FF2B5EF4-FFF2-40B4-BE49-F238E27FC236}">
              <a16:creationId xmlns:a16="http://schemas.microsoft.com/office/drawing/2014/main" xmlns="" id="{00000000-0008-0000-2000-00006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7" name="116 CuadroTexto">
          <a:extLst>
            <a:ext uri="{FF2B5EF4-FFF2-40B4-BE49-F238E27FC236}">
              <a16:creationId xmlns:a16="http://schemas.microsoft.com/office/drawing/2014/main" xmlns="" id="{00000000-0008-0000-2000-00006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8" name="117 CuadroTexto">
          <a:extLst>
            <a:ext uri="{FF2B5EF4-FFF2-40B4-BE49-F238E27FC236}">
              <a16:creationId xmlns:a16="http://schemas.microsoft.com/office/drawing/2014/main" xmlns="" id="{00000000-0008-0000-2000-00006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69" name="126 CuadroTexto">
          <a:extLst>
            <a:ext uri="{FF2B5EF4-FFF2-40B4-BE49-F238E27FC236}">
              <a16:creationId xmlns:a16="http://schemas.microsoft.com/office/drawing/2014/main" xmlns="" id="{00000000-0008-0000-2000-00006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0" name="127 CuadroTexto">
          <a:extLst>
            <a:ext uri="{FF2B5EF4-FFF2-40B4-BE49-F238E27FC236}">
              <a16:creationId xmlns:a16="http://schemas.microsoft.com/office/drawing/2014/main" xmlns="" id="{00000000-0008-0000-2000-00006E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1" name="128 CuadroTexto">
          <a:extLst>
            <a:ext uri="{FF2B5EF4-FFF2-40B4-BE49-F238E27FC236}">
              <a16:creationId xmlns:a16="http://schemas.microsoft.com/office/drawing/2014/main" xmlns="" id="{00000000-0008-0000-2000-00006F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2" name="129 CuadroTexto">
          <a:extLst>
            <a:ext uri="{FF2B5EF4-FFF2-40B4-BE49-F238E27FC236}">
              <a16:creationId xmlns:a16="http://schemas.microsoft.com/office/drawing/2014/main" xmlns="" id="{00000000-0008-0000-2000-000070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3" name="130 CuadroTexto">
          <a:extLst>
            <a:ext uri="{FF2B5EF4-FFF2-40B4-BE49-F238E27FC236}">
              <a16:creationId xmlns:a16="http://schemas.microsoft.com/office/drawing/2014/main" xmlns="" id="{00000000-0008-0000-2000-000071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4" name="131 CuadroTexto">
          <a:extLst>
            <a:ext uri="{FF2B5EF4-FFF2-40B4-BE49-F238E27FC236}">
              <a16:creationId xmlns:a16="http://schemas.microsoft.com/office/drawing/2014/main" xmlns="" id="{00000000-0008-0000-2000-000072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5" name="132 CuadroTexto">
          <a:extLst>
            <a:ext uri="{FF2B5EF4-FFF2-40B4-BE49-F238E27FC236}">
              <a16:creationId xmlns:a16="http://schemas.microsoft.com/office/drawing/2014/main" xmlns="" id="{00000000-0008-0000-2000-000073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6" name="133 CuadroTexto">
          <a:extLst>
            <a:ext uri="{FF2B5EF4-FFF2-40B4-BE49-F238E27FC236}">
              <a16:creationId xmlns:a16="http://schemas.microsoft.com/office/drawing/2014/main" xmlns="" id="{00000000-0008-0000-2000-000074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7" name="134 CuadroTexto">
          <a:extLst>
            <a:ext uri="{FF2B5EF4-FFF2-40B4-BE49-F238E27FC236}">
              <a16:creationId xmlns:a16="http://schemas.microsoft.com/office/drawing/2014/main" xmlns="" id="{00000000-0008-0000-2000-000075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8" name="135 CuadroTexto">
          <a:extLst>
            <a:ext uri="{FF2B5EF4-FFF2-40B4-BE49-F238E27FC236}">
              <a16:creationId xmlns:a16="http://schemas.microsoft.com/office/drawing/2014/main" xmlns="" id="{00000000-0008-0000-2000-000076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79" name="136 CuadroTexto">
          <a:extLst>
            <a:ext uri="{FF2B5EF4-FFF2-40B4-BE49-F238E27FC236}">
              <a16:creationId xmlns:a16="http://schemas.microsoft.com/office/drawing/2014/main" xmlns="" id="{00000000-0008-0000-2000-000077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0" name="137 CuadroTexto">
          <a:extLst>
            <a:ext uri="{FF2B5EF4-FFF2-40B4-BE49-F238E27FC236}">
              <a16:creationId xmlns:a16="http://schemas.microsoft.com/office/drawing/2014/main" xmlns="" id="{00000000-0008-0000-2000-000078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1" name="138 CuadroTexto">
          <a:extLst>
            <a:ext uri="{FF2B5EF4-FFF2-40B4-BE49-F238E27FC236}">
              <a16:creationId xmlns:a16="http://schemas.microsoft.com/office/drawing/2014/main" xmlns="" id="{00000000-0008-0000-2000-000079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2" name="139 CuadroTexto">
          <a:extLst>
            <a:ext uri="{FF2B5EF4-FFF2-40B4-BE49-F238E27FC236}">
              <a16:creationId xmlns:a16="http://schemas.microsoft.com/office/drawing/2014/main" xmlns="" id="{00000000-0008-0000-2000-00007A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3" name="140 CuadroTexto">
          <a:extLst>
            <a:ext uri="{FF2B5EF4-FFF2-40B4-BE49-F238E27FC236}">
              <a16:creationId xmlns:a16="http://schemas.microsoft.com/office/drawing/2014/main" xmlns="" id="{00000000-0008-0000-2000-00007B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4" name="141 CuadroTexto">
          <a:extLst>
            <a:ext uri="{FF2B5EF4-FFF2-40B4-BE49-F238E27FC236}">
              <a16:creationId xmlns:a16="http://schemas.microsoft.com/office/drawing/2014/main" xmlns="" id="{00000000-0008-0000-2000-00007C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685" name="142 CuadroTexto">
          <a:extLst>
            <a:ext uri="{FF2B5EF4-FFF2-40B4-BE49-F238E27FC236}">
              <a16:creationId xmlns:a16="http://schemas.microsoft.com/office/drawing/2014/main" xmlns="" id="{00000000-0008-0000-2000-00007D0A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6" name="306 CuadroTexto">
          <a:extLst>
            <a:ext uri="{FF2B5EF4-FFF2-40B4-BE49-F238E27FC236}">
              <a16:creationId xmlns:a16="http://schemas.microsoft.com/office/drawing/2014/main" xmlns="" id="{00000000-0008-0000-2000-00007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7" name="307 CuadroTexto">
          <a:extLst>
            <a:ext uri="{FF2B5EF4-FFF2-40B4-BE49-F238E27FC236}">
              <a16:creationId xmlns:a16="http://schemas.microsoft.com/office/drawing/2014/main" xmlns="" id="{00000000-0008-0000-2000-00007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8" name="308 CuadroTexto">
          <a:extLst>
            <a:ext uri="{FF2B5EF4-FFF2-40B4-BE49-F238E27FC236}">
              <a16:creationId xmlns:a16="http://schemas.microsoft.com/office/drawing/2014/main" xmlns="" id="{00000000-0008-0000-2000-00008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89" name="309 CuadroTexto">
          <a:extLst>
            <a:ext uri="{FF2B5EF4-FFF2-40B4-BE49-F238E27FC236}">
              <a16:creationId xmlns:a16="http://schemas.microsoft.com/office/drawing/2014/main" xmlns="" id="{00000000-0008-0000-2000-00008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0" name="310 CuadroTexto">
          <a:extLst>
            <a:ext uri="{FF2B5EF4-FFF2-40B4-BE49-F238E27FC236}">
              <a16:creationId xmlns:a16="http://schemas.microsoft.com/office/drawing/2014/main" xmlns="" id="{00000000-0008-0000-2000-00008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1" name="311 CuadroTexto">
          <a:extLst>
            <a:ext uri="{FF2B5EF4-FFF2-40B4-BE49-F238E27FC236}">
              <a16:creationId xmlns:a16="http://schemas.microsoft.com/office/drawing/2014/main" xmlns="" id="{00000000-0008-0000-2000-00008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2" name="312 CuadroTexto">
          <a:extLst>
            <a:ext uri="{FF2B5EF4-FFF2-40B4-BE49-F238E27FC236}">
              <a16:creationId xmlns:a16="http://schemas.microsoft.com/office/drawing/2014/main" xmlns="" id="{00000000-0008-0000-2000-00008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3" name="313 CuadroTexto">
          <a:extLst>
            <a:ext uri="{FF2B5EF4-FFF2-40B4-BE49-F238E27FC236}">
              <a16:creationId xmlns:a16="http://schemas.microsoft.com/office/drawing/2014/main" xmlns="" id="{00000000-0008-0000-2000-00008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4" name="314 CuadroTexto">
          <a:extLst>
            <a:ext uri="{FF2B5EF4-FFF2-40B4-BE49-F238E27FC236}">
              <a16:creationId xmlns:a16="http://schemas.microsoft.com/office/drawing/2014/main" xmlns="" id="{00000000-0008-0000-2000-00008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5" name="315 CuadroTexto">
          <a:extLst>
            <a:ext uri="{FF2B5EF4-FFF2-40B4-BE49-F238E27FC236}">
              <a16:creationId xmlns:a16="http://schemas.microsoft.com/office/drawing/2014/main" xmlns="" id="{00000000-0008-0000-2000-00008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6" name="316 CuadroTexto">
          <a:extLst>
            <a:ext uri="{FF2B5EF4-FFF2-40B4-BE49-F238E27FC236}">
              <a16:creationId xmlns:a16="http://schemas.microsoft.com/office/drawing/2014/main" xmlns="" id="{00000000-0008-0000-2000-00008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7" name="317 CuadroTexto">
          <a:extLst>
            <a:ext uri="{FF2B5EF4-FFF2-40B4-BE49-F238E27FC236}">
              <a16:creationId xmlns:a16="http://schemas.microsoft.com/office/drawing/2014/main" xmlns="" id="{00000000-0008-0000-2000-00008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8" name="318 CuadroTexto">
          <a:extLst>
            <a:ext uri="{FF2B5EF4-FFF2-40B4-BE49-F238E27FC236}">
              <a16:creationId xmlns:a16="http://schemas.microsoft.com/office/drawing/2014/main" xmlns="" id="{00000000-0008-0000-2000-00008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699" name="319 CuadroTexto">
          <a:extLst>
            <a:ext uri="{FF2B5EF4-FFF2-40B4-BE49-F238E27FC236}">
              <a16:creationId xmlns:a16="http://schemas.microsoft.com/office/drawing/2014/main" xmlns="" id="{00000000-0008-0000-2000-00008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0" name="320 CuadroTexto">
          <a:extLst>
            <a:ext uri="{FF2B5EF4-FFF2-40B4-BE49-F238E27FC236}">
              <a16:creationId xmlns:a16="http://schemas.microsoft.com/office/drawing/2014/main" xmlns="" id="{00000000-0008-0000-2000-00008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1" name="321 CuadroTexto">
          <a:extLst>
            <a:ext uri="{FF2B5EF4-FFF2-40B4-BE49-F238E27FC236}">
              <a16:creationId xmlns:a16="http://schemas.microsoft.com/office/drawing/2014/main" xmlns="" id="{00000000-0008-0000-2000-00008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2" name="322 CuadroTexto">
          <a:extLst>
            <a:ext uri="{FF2B5EF4-FFF2-40B4-BE49-F238E27FC236}">
              <a16:creationId xmlns:a16="http://schemas.microsoft.com/office/drawing/2014/main" xmlns="" id="{00000000-0008-0000-2000-00008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3" name="323 CuadroTexto">
          <a:extLst>
            <a:ext uri="{FF2B5EF4-FFF2-40B4-BE49-F238E27FC236}">
              <a16:creationId xmlns:a16="http://schemas.microsoft.com/office/drawing/2014/main" xmlns="" id="{00000000-0008-0000-2000-00008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4" name="324 CuadroTexto">
          <a:extLst>
            <a:ext uri="{FF2B5EF4-FFF2-40B4-BE49-F238E27FC236}">
              <a16:creationId xmlns:a16="http://schemas.microsoft.com/office/drawing/2014/main" xmlns="" id="{00000000-0008-0000-2000-00009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5" name="325 CuadroTexto">
          <a:extLst>
            <a:ext uri="{FF2B5EF4-FFF2-40B4-BE49-F238E27FC236}">
              <a16:creationId xmlns:a16="http://schemas.microsoft.com/office/drawing/2014/main" xmlns="" id="{00000000-0008-0000-2000-00009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6" name="326 CuadroTexto">
          <a:extLst>
            <a:ext uri="{FF2B5EF4-FFF2-40B4-BE49-F238E27FC236}">
              <a16:creationId xmlns:a16="http://schemas.microsoft.com/office/drawing/2014/main" xmlns="" id="{00000000-0008-0000-2000-00009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7" name="327 CuadroTexto">
          <a:extLst>
            <a:ext uri="{FF2B5EF4-FFF2-40B4-BE49-F238E27FC236}">
              <a16:creationId xmlns:a16="http://schemas.microsoft.com/office/drawing/2014/main" xmlns="" id="{00000000-0008-0000-2000-00009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8" name="328 CuadroTexto">
          <a:extLst>
            <a:ext uri="{FF2B5EF4-FFF2-40B4-BE49-F238E27FC236}">
              <a16:creationId xmlns:a16="http://schemas.microsoft.com/office/drawing/2014/main" xmlns="" id="{00000000-0008-0000-2000-00009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09" name="329 CuadroTexto">
          <a:extLst>
            <a:ext uri="{FF2B5EF4-FFF2-40B4-BE49-F238E27FC236}">
              <a16:creationId xmlns:a16="http://schemas.microsoft.com/office/drawing/2014/main" xmlns="" id="{00000000-0008-0000-2000-00009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0" name="330 CuadroTexto">
          <a:extLst>
            <a:ext uri="{FF2B5EF4-FFF2-40B4-BE49-F238E27FC236}">
              <a16:creationId xmlns:a16="http://schemas.microsoft.com/office/drawing/2014/main" xmlns="" id="{00000000-0008-0000-2000-00009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1" name="331 CuadroTexto">
          <a:extLst>
            <a:ext uri="{FF2B5EF4-FFF2-40B4-BE49-F238E27FC236}">
              <a16:creationId xmlns:a16="http://schemas.microsoft.com/office/drawing/2014/main" xmlns="" id="{00000000-0008-0000-2000-00009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2" name="332 CuadroTexto">
          <a:extLst>
            <a:ext uri="{FF2B5EF4-FFF2-40B4-BE49-F238E27FC236}">
              <a16:creationId xmlns:a16="http://schemas.microsoft.com/office/drawing/2014/main" xmlns="" id="{00000000-0008-0000-2000-00009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3" name="333 CuadroTexto">
          <a:extLst>
            <a:ext uri="{FF2B5EF4-FFF2-40B4-BE49-F238E27FC236}">
              <a16:creationId xmlns:a16="http://schemas.microsoft.com/office/drawing/2014/main" xmlns="" id="{00000000-0008-0000-2000-00009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4" name="334 CuadroTexto">
          <a:extLst>
            <a:ext uri="{FF2B5EF4-FFF2-40B4-BE49-F238E27FC236}">
              <a16:creationId xmlns:a16="http://schemas.microsoft.com/office/drawing/2014/main" xmlns="" id="{00000000-0008-0000-2000-00009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5" name="335 CuadroTexto">
          <a:extLst>
            <a:ext uri="{FF2B5EF4-FFF2-40B4-BE49-F238E27FC236}">
              <a16:creationId xmlns:a16="http://schemas.microsoft.com/office/drawing/2014/main" xmlns="" id="{00000000-0008-0000-2000-00009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6" name="336 CuadroTexto">
          <a:extLst>
            <a:ext uri="{FF2B5EF4-FFF2-40B4-BE49-F238E27FC236}">
              <a16:creationId xmlns:a16="http://schemas.microsoft.com/office/drawing/2014/main" xmlns="" id="{00000000-0008-0000-2000-00009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7" name="337 CuadroTexto">
          <a:extLst>
            <a:ext uri="{FF2B5EF4-FFF2-40B4-BE49-F238E27FC236}">
              <a16:creationId xmlns:a16="http://schemas.microsoft.com/office/drawing/2014/main" xmlns="" id="{00000000-0008-0000-2000-00009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8" name="338 CuadroTexto">
          <a:extLst>
            <a:ext uri="{FF2B5EF4-FFF2-40B4-BE49-F238E27FC236}">
              <a16:creationId xmlns:a16="http://schemas.microsoft.com/office/drawing/2014/main" xmlns="" id="{00000000-0008-0000-2000-00009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19" name="339 CuadroTexto">
          <a:extLst>
            <a:ext uri="{FF2B5EF4-FFF2-40B4-BE49-F238E27FC236}">
              <a16:creationId xmlns:a16="http://schemas.microsoft.com/office/drawing/2014/main" xmlns="" id="{00000000-0008-0000-2000-00009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0" name="340 CuadroTexto">
          <a:extLst>
            <a:ext uri="{FF2B5EF4-FFF2-40B4-BE49-F238E27FC236}">
              <a16:creationId xmlns:a16="http://schemas.microsoft.com/office/drawing/2014/main" xmlns="" id="{00000000-0008-0000-2000-0000A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1" name="341 CuadroTexto">
          <a:extLst>
            <a:ext uri="{FF2B5EF4-FFF2-40B4-BE49-F238E27FC236}">
              <a16:creationId xmlns:a16="http://schemas.microsoft.com/office/drawing/2014/main" xmlns="" id="{00000000-0008-0000-2000-0000A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2" name="342 CuadroTexto">
          <a:extLst>
            <a:ext uri="{FF2B5EF4-FFF2-40B4-BE49-F238E27FC236}">
              <a16:creationId xmlns:a16="http://schemas.microsoft.com/office/drawing/2014/main" xmlns="" id="{00000000-0008-0000-2000-0000A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3" name="343 CuadroTexto">
          <a:extLst>
            <a:ext uri="{FF2B5EF4-FFF2-40B4-BE49-F238E27FC236}">
              <a16:creationId xmlns:a16="http://schemas.microsoft.com/office/drawing/2014/main" xmlns="" id="{00000000-0008-0000-2000-0000A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4" name="344 CuadroTexto">
          <a:extLst>
            <a:ext uri="{FF2B5EF4-FFF2-40B4-BE49-F238E27FC236}">
              <a16:creationId xmlns:a16="http://schemas.microsoft.com/office/drawing/2014/main" xmlns="" id="{00000000-0008-0000-2000-0000A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5" name="345 CuadroTexto">
          <a:extLst>
            <a:ext uri="{FF2B5EF4-FFF2-40B4-BE49-F238E27FC236}">
              <a16:creationId xmlns:a16="http://schemas.microsoft.com/office/drawing/2014/main" xmlns="" id="{00000000-0008-0000-2000-0000A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6" name="346 CuadroTexto">
          <a:extLst>
            <a:ext uri="{FF2B5EF4-FFF2-40B4-BE49-F238E27FC236}">
              <a16:creationId xmlns:a16="http://schemas.microsoft.com/office/drawing/2014/main" xmlns="" id="{00000000-0008-0000-2000-0000A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7" name="347 CuadroTexto">
          <a:extLst>
            <a:ext uri="{FF2B5EF4-FFF2-40B4-BE49-F238E27FC236}">
              <a16:creationId xmlns:a16="http://schemas.microsoft.com/office/drawing/2014/main" xmlns="" id="{00000000-0008-0000-2000-0000A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8" name="348 CuadroTexto">
          <a:extLst>
            <a:ext uri="{FF2B5EF4-FFF2-40B4-BE49-F238E27FC236}">
              <a16:creationId xmlns:a16="http://schemas.microsoft.com/office/drawing/2014/main" xmlns="" id="{00000000-0008-0000-2000-0000A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29" name="349 CuadroTexto">
          <a:extLst>
            <a:ext uri="{FF2B5EF4-FFF2-40B4-BE49-F238E27FC236}">
              <a16:creationId xmlns:a16="http://schemas.microsoft.com/office/drawing/2014/main" xmlns="" id="{00000000-0008-0000-2000-0000A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0" name="350 CuadroTexto">
          <a:extLst>
            <a:ext uri="{FF2B5EF4-FFF2-40B4-BE49-F238E27FC236}">
              <a16:creationId xmlns:a16="http://schemas.microsoft.com/office/drawing/2014/main" xmlns="" id="{00000000-0008-0000-2000-0000A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1" name="351 CuadroTexto">
          <a:extLst>
            <a:ext uri="{FF2B5EF4-FFF2-40B4-BE49-F238E27FC236}">
              <a16:creationId xmlns:a16="http://schemas.microsoft.com/office/drawing/2014/main" xmlns="" id="{00000000-0008-0000-2000-0000A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2" name="352 CuadroTexto">
          <a:extLst>
            <a:ext uri="{FF2B5EF4-FFF2-40B4-BE49-F238E27FC236}">
              <a16:creationId xmlns:a16="http://schemas.microsoft.com/office/drawing/2014/main" xmlns="" id="{00000000-0008-0000-2000-0000A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3" name="353 CuadroTexto">
          <a:extLst>
            <a:ext uri="{FF2B5EF4-FFF2-40B4-BE49-F238E27FC236}">
              <a16:creationId xmlns:a16="http://schemas.microsoft.com/office/drawing/2014/main" xmlns="" id="{00000000-0008-0000-2000-0000A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4" name="354 CuadroTexto">
          <a:extLst>
            <a:ext uri="{FF2B5EF4-FFF2-40B4-BE49-F238E27FC236}">
              <a16:creationId xmlns:a16="http://schemas.microsoft.com/office/drawing/2014/main" xmlns="" id="{00000000-0008-0000-2000-0000A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5" name="355 CuadroTexto">
          <a:extLst>
            <a:ext uri="{FF2B5EF4-FFF2-40B4-BE49-F238E27FC236}">
              <a16:creationId xmlns:a16="http://schemas.microsoft.com/office/drawing/2014/main" xmlns="" id="{00000000-0008-0000-2000-0000A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6" name="356 CuadroTexto">
          <a:extLst>
            <a:ext uri="{FF2B5EF4-FFF2-40B4-BE49-F238E27FC236}">
              <a16:creationId xmlns:a16="http://schemas.microsoft.com/office/drawing/2014/main" xmlns="" id="{00000000-0008-0000-2000-0000B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7" name="357 CuadroTexto">
          <a:extLst>
            <a:ext uri="{FF2B5EF4-FFF2-40B4-BE49-F238E27FC236}">
              <a16:creationId xmlns:a16="http://schemas.microsoft.com/office/drawing/2014/main" xmlns="" id="{00000000-0008-0000-2000-0000B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8" name="358 CuadroTexto">
          <a:extLst>
            <a:ext uri="{FF2B5EF4-FFF2-40B4-BE49-F238E27FC236}">
              <a16:creationId xmlns:a16="http://schemas.microsoft.com/office/drawing/2014/main" xmlns="" id="{00000000-0008-0000-2000-0000B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39" name="359 CuadroTexto">
          <a:extLst>
            <a:ext uri="{FF2B5EF4-FFF2-40B4-BE49-F238E27FC236}">
              <a16:creationId xmlns:a16="http://schemas.microsoft.com/office/drawing/2014/main" xmlns="" id="{00000000-0008-0000-2000-0000B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0" name="360 CuadroTexto">
          <a:extLst>
            <a:ext uri="{FF2B5EF4-FFF2-40B4-BE49-F238E27FC236}">
              <a16:creationId xmlns:a16="http://schemas.microsoft.com/office/drawing/2014/main" xmlns="" id="{00000000-0008-0000-2000-0000B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1" name="361 CuadroTexto">
          <a:extLst>
            <a:ext uri="{FF2B5EF4-FFF2-40B4-BE49-F238E27FC236}">
              <a16:creationId xmlns:a16="http://schemas.microsoft.com/office/drawing/2014/main" xmlns="" id="{00000000-0008-0000-2000-0000B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2" name="362 CuadroTexto">
          <a:extLst>
            <a:ext uri="{FF2B5EF4-FFF2-40B4-BE49-F238E27FC236}">
              <a16:creationId xmlns:a16="http://schemas.microsoft.com/office/drawing/2014/main" xmlns="" id="{00000000-0008-0000-2000-0000B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3" name="363 CuadroTexto">
          <a:extLst>
            <a:ext uri="{FF2B5EF4-FFF2-40B4-BE49-F238E27FC236}">
              <a16:creationId xmlns:a16="http://schemas.microsoft.com/office/drawing/2014/main" xmlns="" id="{00000000-0008-0000-2000-0000B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4" name="364 CuadroTexto">
          <a:extLst>
            <a:ext uri="{FF2B5EF4-FFF2-40B4-BE49-F238E27FC236}">
              <a16:creationId xmlns:a16="http://schemas.microsoft.com/office/drawing/2014/main" xmlns="" id="{00000000-0008-0000-2000-0000B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5" name="365 CuadroTexto">
          <a:extLst>
            <a:ext uri="{FF2B5EF4-FFF2-40B4-BE49-F238E27FC236}">
              <a16:creationId xmlns:a16="http://schemas.microsoft.com/office/drawing/2014/main" xmlns="" id="{00000000-0008-0000-2000-0000B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6" name="366 CuadroTexto">
          <a:extLst>
            <a:ext uri="{FF2B5EF4-FFF2-40B4-BE49-F238E27FC236}">
              <a16:creationId xmlns:a16="http://schemas.microsoft.com/office/drawing/2014/main" xmlns="" id="{00000000-0008-0000-2000-0000B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7" name="367 CuadroTexto">
          <a:extLst>
            <a:ext uri="{FF2B5EF4-FFF2-40B4-BE49-F238E27FC236}">
              <a16:creationId xmlns:a16="http://schemas.microsoft.com/office/drawing/2014/main" xmlns="" id="{00000000-0008-0000-2000-0000B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8" name="368 CuadroTexto">
          <a:extLst>
            <a:ext uri="{FF2B5EF4-FFF2-40B4-BE49-F238E27FC236}">
              <a16:creationId xmlns:a16="http://schemas.microsoft.com/office/drawing/2014/main" xmlns="" id="{00000000-0008-0000-2000-0000B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49" name="369 CuadroTexto">
          <a:extLst>
            <a:ext uri="{FF2B5EF4-FFF2-40B4-BE49-F238E27FC236}">
              <a16:creationId xmlns:a16="http://schemas.microsoft.com/office/drawing/2014/main" xmlns="" id="{00000000-0008-0000-2000-0000B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0" name="370 CuadroTexto">
          <a:extLst>
            <a:ext uri="{FF2B5EF4-FFF2-40B4-BE49-F238E27FC236}">
              <a16:creationId xmlns:a16="http://schemas.microsoft.com/office/drawing/2014/main" xmlns="" id="{00000000-0008-0000-2000-0000B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1" name="371 CuadroTexto">
          <a:extLst>
            <a:ext uri="{FF2B5EF4-FFF2-40B4-BE49-F238E27FC236}">
              <a16:creationId xmlns:a16="http://schemas.microsoft.com/office/drawing/2014/main" xmlns="" id="{00000000-0008-0000-2000-0000B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2" name="372 CuadroTexto">
          <a:extLst>
            <a:ext uri="{FF2B5EF4-FFF2-40B4-BE49-F238E27FC236}">
              <a16:creationId xmlns:a16="http://schemas.microsoft.com/office/drawing/2014/main" xmlns="" id="{00000000-0008-0000-2000-0000C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3" name="373 CuadroTexto">
          <a:extLst>
            <a:ext uri="{FF2B5EF4-FFF2-40B4-BE49-F238E27FC236}">
              <a16:creationId xmlns:a16="http://schemas.microsoft.com/office/drawing/2014/main" xmlns="" id="{00000000-0008-0000-2000-0000C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4" name="374 CuadroTexto">
          <a:extLst>
            <a:ext uri="{FF2B5EF4-FFF2-40B4-BE49-F238E27FC236}">
              <a16:creationId xmlns:a16="http://schemas.microsoft.com/office/drawing/2014/main" xmlns="" id="{00000000-0008-0000-2000-0000C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5" name="375 CuadroTexto">
          <a:extLst>
            <a:ext uri="{FF2B5EF4-FFF2-40B4-BE49-F238E27FC236}">
              <a16:creationId xmlns:a16="http://schemas.microsoft.com/office/drawing/2014/main" xmlns="" id="{00000000-0008-0000-2000-0000C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6" name="376 CuadroTexto">
          <a:extLst>
            <a:ext uri="{FF2B5EF4-FFF2-40B4-BE49-F238E27FC236}">
              <a16:creationId xmlns:a16="http://schemas.microsoft.com/office/drawing/2014/main" xmlns="" id="{00000000-0008-0000-2000-0000C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7" name="377 CuadroTexto">
          <a:extLst>
            <a:ext uri="{FF2B5EF4-FFF2-40B4-BE49-F238E27FC236}">
              <a16:creationId xmlns:a16="http://schemas.microsoft.com/office/drawing/2014/main" xmlns="" id="{00000000-0008-0000-2000-0000C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8" name="378 CuadroTexto">
          <a:extLst>
            <a:ext uri="{FF2B5EF4-FFF2-40B4-BE49-F238E27FC236}">
              <a16:creationId xmlns:a16="http://schemas.microsoft.com/office/drawing/2014/main" xmlns="" id="{00000000-0008-0000-2000-0000C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59" name="379 CuadroTexto">
          <a:extLst>
            <a:ext uri="{FF2B5EF4-FFF2-40B4-BE49-F238E27FC236}">
              <a16:creationId xmlns:a16="http://schemas.microsoft.com/office/drawing/2014/main" xmlns="" id="{00000000-0008-0000-2000-0000C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0" name="380 CuadroTexto">
          <a:extLst>
            <a:ext uri="{FF2B5EF4-FFF2-40B4-BE49-F238E27FC236}">
              <a16:creationId xmlns:a16="http://schemas.microsoft.com/office/drawing/2014/main" xmlns="" id="{00000000-0008-0000-2000-0000C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1" name="381 CuadroTexto">
          <a:extLst>
            <a:ext uri="{FF2B5EF4-FFF2-40B4-BE49-F238E27FC236}">
              <a16:creationId xmlns:a16="http://schemas.microsoft.com/office/drawing/2014/main" xmlns="" id="{00000000-0008-0000-2000-0000C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2" name="382 CuadroTexto">
          <a:extLst>
            <a:ext uri="{FF2B5EF4-FFF2-40B4-BE49-F238E27FC236}">
              <a16:creationId xmlns:a16="http://schemas.microsoft.com/office/drawing/2014/main" xmlns="" id="{00000000-0008-0000-2000-0000C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3" name="383 CuadroTexto">
          <a:extLst>
            <a:ext uri="{FF2B5EF4-FFF2-40B4-BE49-F238E27FC236}">
              <a16:creationId xmlns:a16="http://schemas.microsoft.com/office/drawing/2014/main" xmlns="" id="{00000000-0008-0000-2000-0000C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4" name="384 CuadroTexto">
          <a:extLst>
            <a:ext uri="{FF2B5EF4-FFF2-40B4-BE49-F238E27FC236}">
              <a16:creationId xmlns:a16="http://schemas.microsoft.com/office/drawing/2014/main" xmlns="" id="{00000000-0008-0000-2000-0000C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5" name="385 CuadroTexto">
          <a:extLst>
            <a:ext uri="{FF2B5EF4-FFF2-40B4-BE49-F238E27FC236}">
              <a16:creationId xmlns:a16="http://schemas.microsoft.com/office/drawing/2014/main" xmlns="" id="{00000000-0008-0000-2000-0000C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6" name="386 CuadroTexto">
          <a:extLst>
            <a:ext uri="{FF2B5EF4-FFF2-40B4-BE49-F238E27FC236}">
              <a16:creationId xmlns:a16="http://schemas.microsoft.com/office/drawing/2014/main" xmlns="" id="{00000000-0008-0000-2000-0000C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7" name="387 CuadroTexto">
          <a:extLst>
            <a:ext uri="{FF2B5EF4-FFF2-40B4-BE49-F238E27FC236}">
              <a16:creationId xmlns:a16="http://schemas.microsoft.com/office/drawing/2014/main" xmlns="" id="{00000000-0008-0000-2000-0000C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8" name="388 CuadroTexto">
          <a:extLst>
            <a:ext uri="{FF2B5EF4-FFF2-40B4-BE49-F238E27FC236}">
              <a16:creationId xmlns:a16="http://schemas.microsoft.com/office/drawing/2014/main" xmlns="" id="{00000000-0008-0000-2000-0000D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69" name="389 CuadroTexto">
          <a:extLst>
            <a:ext uri="{FF2B5EF4-FFF2-40B4-BE49-F238E27FC236}">
              <a16:creationId xmlns:a16="http://schemas.microsoft.com/office/drawing/2014/main" xmlns="" id="{00000000-0008-0000-2000-0000D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0" name="390 CuadroTexto">
          <a:extLst>
            <a:ext uri="{FF2B5EF4-FFF2-40B4-BE49-F238E27FC236}">
              <a16:creationId xmlns:a16="http://schemas.microsoft.com/office/drawing/2014/main" xmlns="" id="{00000000-0008-0000-2000-0000D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1" name="391 CuadroTexto">
          <a:extLst>
            <a:ext uri="{FF2B5EF4-FFF2-40B4-BE49-F238E27FC236}">
              <a16:creationId xmlns:a16="http://schemas.microsoft.com/office/drawing/2014/main" xmlns="" id="{00000000-0008-0000-2000-0000D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2" name="392 CuadroTexto">
          <a:extLst>
            <a:ext uri="{FF2B5EF4-FFF2-40B4-BE49-F238E27FC236}">
              <a16:creationId xmlns:a16="http://schemas.microsoft.com/office/drawing/2014/main" xmlns="" id="{00000000-0008-0000-2000-0000D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3" name="393 CuadroTexto">
          <a:extLst>
            <a:ext uri="{FF2B5EF4-FFF2-40B4-BE49-F238E27FC236}">
              <a16:creationId xmlns:a16="http://schemas.microsoft.com/office/drawing/2014/main" xmlns="" id="{00000000-0008-0000-2000-0000D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4" name="394 CuadroTexto">
          <a:extLst>
            <a:ext uri="{FF2B5EF4-FFF2-40B4-BE49-F238E27FC236}">
              <a16:creationId xmlns:a16="http://schemas.microsoft.com/office/drawing/2014/main" xmlns="" id="{00000000-0008-0000-2000-0000D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5" name="395 CuadroTexto">
          <a:extLst>
            <a:ext uri="{FF2B5EF4-FFF2-40B4-BE49-F238E27FC236}">
              <a16:creationId xmlns:a16="http://schemas.microsoft.com/office/drawing/2014/main" xmlns="" id="{00000000-0008-0000-2000-0000D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6" name="396 CuadroTexto">
          <a:extLst>
            <a:ext uri="{FF2B5EF4-FFF2-40B4-BE49-F238E27FC236}">
              <a16:creationId xmlns:a16="http://schemas.microsoft.com/office/drawing/2014/main" xmlns="" id="{00000000-0008-0000-2000-0000D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7" name="397 CuadroTexto">
          <a:extLst>
            <a:ext uri="{FF2B5EF4-FFF2-40B4-BE49-F238E27FC236}">
              <a16:creationId xmlns:a16="http://schemas.microsoft.com/office/drawing/2014/main" xmlns="" id="{00000000-0008-0000-2000-0000D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8" name="398 CuadroTexto">
          <a:extLst>
            <a:ext uri="{FF2B5EF4-FFF2-40B4-BE49-F238E27FC236}">
              <a16:creationId xmlns:a16="http://schemas.microsoft.com/office/drawing/2014/main" xmlns="" id="{00000000-0008-0000-2000-0000D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79" name="399 CuadroTexto">
          <a:extLst>
            <a:ext uri="{FF2B5EF4-FFF2-40B4-BE49-F238E27FC236}">
              <a16:creationId xmlns:a16="http://schemas.microsoft.com/office/drawing/2014/main" xmlns="" id="{00000000-0008-0000-2000-0000D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0" name="400 CuadroTexto">
          <a:extLst>
            <a:ext uri="{FF2B5EF4-FFF2-40B4-BE49-F238E27FC236}">
              <a16:creationId xmlns:a16="http://schemas.microsoft.com/office/drawing/2014/main" xmlns="" id="{00000000-0008-0000-2000-0000D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1" name="401 CuadroTexto">
          <a:extLst>
            <a:ext uri="{FF2B5EF4-FFF2-40B4-BE49-F238E27FC236}">
              <a16:creationId xmlns:a16="http://schemas.microsoft.com/office/drawing/2014/main" xmlns="" id="{00000000-0008-0000-2000-0000D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2" name="402 CuadroTexto">
          <a:extLst>
            <a:ext uri="{FF2B5EF4-FFF2-40B4-BE49-F238E27FC236}">
              <a16:creationId xmlns:a16="http://schemas.microsoft.com/office/drawing/2014/main" xmlns="" id="{00000000-0008-0000-2000-0000D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3" name="403 CuadroTexto">
          <a:extLst>
            <a:ext uri="{FF2B5EF4-FFF2-40B4-BE49-F238E27FC236}">
              <a16:creationId xmlns:a16="http://schemas.microsoft.com/office/drawing/2014/main" xmlns="" id="{00000000-0008-0000-2000-0000D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4" name="404 CuadroTexto">
          <a:extLst>
            <a:ext uri="{FF2B5EF4-FFF2-40B4-BE49-F238E27FC236}">
              <a16:creationId xmlns:a16="http://schemas.microsoft.com/office/drawing/2014/main" xmlns="" id="{00000000-0008-0000-2000-0000E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5" name="405 CuadroTexto">
          <a:extLst>
            <a:ext uri="{FF2B5EF4-FFF2-40B4-BE49-F238E27FC236}">
              <a16:creationId xmlns:a16="http://schemas.microsoft.com/office/drawing/2014/main" xmlns="" id="{00000000-0008-0000-2000-0000E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6" name="406 CuadroTexto">
          <a:extLst>
            <a:ext uri="{FF2B5EF4-FFF2-40B4-BE49-F238E27FC236}">
              <a16:creationId xmlns:a16="http://schemas.microsoft.com/office/drawing/2014/main" xmlns="" id="{00000000-0008-0000-2000-0000E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7" name="407 CuadroTexto">
          <a:extLst>
            <a:ext uri="{FF2B5EF4-FFF2-40B4-BE49-F238E27FC236}">
              <a16:creationId xmlns:a16="http://schemas.microsoft.com/office/drawing/2014/main" xmlns="" id="{00000000-0008-0000-2000-0000E3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8" name="408 CuadroTexto">
          <a:extLst>
            <a:ext uri="{FF2B5EF4-FFF2-40B4-BE49-F238E27FC236}">
              <a16:creationId xmlns:a16="http://schemas.microsoft.com/office/drawing/2014/main" xmlns="" id="{00000000-0008-0000-2000-0000E4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89" name="409 CuadroTexto">
          <a:extLst>
            <a:ext uri="{FF2B5EF4-FFF2-40B4-BE49-F238E27FC236}">
              <a16:creationId xmlns:a16="http://schemas.microsoft.com/office/drawing/2014/main" xmlns="" id="{00000000-0008-0000-2000-0000E5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0" name="410 CuadroTexto">
          <a:extLst>
            <a:ext uri="{FF2B5EF4-FFF2-40B4-BE49-F238E27FC236}">
              <a16:creationId xmlns:a16="http://schemas.microsoft.com/office/drawing/2014/main" xmlns="" id="{00000000-0008-0000-2000-0000E6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1" name="411 CuadroTexto">
          <a:extLst>
            <a:ext uri="{FF2B5EF4-FFF2-40B4-BE49-F238E27FC236}">
              <a16:creationId xmlns:a16="http://schemas.microsoft.com/office/drawing/2014/main" xmlns="" id="{00000000-0008-0000-2000-0000E7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2" name="412 CuadroTexto">
          <a:extLst>
            <a:ext uri="{FF2B5EF4-FFF2-40B4-BE49-F238E27FC236}">
              <a16:creationId xmlns:a16="http://schemas.microsoft.com/office/drawing/2014/main" xmlns="" id="{00000000-0008-0000-2000-0000E8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3" name="413 CuadroTexto">
          <a:extLst>
            <a:ext uri="{FF2B5EF4-FFF2-40B4-BE49-F238E27FC236}">
              <a16:creationId xmlns:a16="http://schemas.microsoft.com/office/drawing/2014/main" xmlns="" id="{00000000-0008-0000-2000-0000E9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4" name="414 CuadroTexto">
          <a:extLst>
            <a:ext uri="{FF2B5EF4-FFF2-40B4-BE49-F238E27FC236}">
              <a16:creationId xmlns:a16="http://schemas.microsoft.com/office/drawing/2014/main" xmlns="" id="{00000000-0008-0000-2000-0000EA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5" name="415 CuadroTexto">
          <a:extLst>
            <a:ext uri="{FF2B5EF4-FFF2-40B4-BE49-F238E27FC236}">
              <a16:creationId xmlns:a16="http://schemas.microsoft.com/office/drawing/2014/main" xmlns="" id="{00000000-0008-0000-2000-0000EB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6" name="416 CuadroTexto">
          <a:extLst>
            <a:ext uri="{FF2B5EF4-FFF2-40B4-BE49-F238E27FC236}">
              <a16:creationId xmlns:a16="http://schemas.microsoft.com/office/drawing/2014/main" xmlns="" id="{00000000-0008-0000-2000-0000EC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7" name="417 CuadroTexto">
          <a:extLst>
            <a:ext uri="{FF2B5EF4-FFF2-40B4-BE49-F238E27FC236}">
              <a16:creationId xmlns:a16="http://schemas.microsoft.com/office/drawing/2014/main" xmlns="" id="{00000000-0008-0000-2000-0000ED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8" name="418 CuadroTexto">
          <a:extLst>
            <a:ext uri="{FF2B5EF4-FFF2-40B4-BE49-F238E27FC236}">
              <a16:creationId xmlns:a16="http://schemas.microsoft.com/office/drawing/2014/main" xmlns="" id="{00000000-0008-0000-2000-0000EE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799" name="419 CuadroTexto">
          <a:extLst>
            <a:ext uri="{FF2B5EF4-FFF2-40B4-BE49-F238E27FC236}">
              <a16:creationId xmlns:a16="http://schemas.microsoft.com/office/drawing/2014/main" xmlns="" id="{00000000-0008-0000-2000-0000EF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0" name="420 CuadroTexto">
          <a:extLst>
            <a:ext uri="{FF2B5EF4-FFF2-40B4-BE49-F238E27FC236}">
              <a16:creationId xmlns:a16="http://schemas.microsoft.com/office/drawing/2014/main" xmlns="" id="{00000000-0008-0000-2000-0000F0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1" name="421 CuadroTexto">
          <a:extLst>
            <a:ext uri="{FF2B5EF4-FFF2-40B4-BE49-F238E27FC236}">
              <a16:creationId xmlns:a16="http://schemas.microsoft.com/office/drawing/2014/main" xmlns="" id="{00000000-0008-0000-2000-0000F1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02" name="422 CuadroTexto">
          <a:extLst>
            <a:ext uri="{FF2B5EF4-FFF2-40B4-BE49-F238E27FC236}">
              <a16:creationId xmlns:a16="http://schemas.microsoft.com/office/drawing/2014/main" xmlns="" id="{00000000-0008-0000-2000-0000F20A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2803" name="423 CuadroTexto">
          <a:extLst>
            <a:ext uri="{FF2B5EF4-FFF2-40B4-BE49-F238E27FC236}">
              <a16:creationId xmlns:a16="http://schemas.microsoft.com/office/drawing/2014/main" xmlns="" id="{00000000-0008-0000-2000-0000F3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4" name="424 CuadroTexto">
          <a:extLst>
            <a:ext uri="{FF2B5EF4-FFF2-40B4-BE49-F238E27FC236}">
              <a16:creationId xmlns:a16="http://schemas.microsoft.com/office/drawing/2014/main" xmlns="" id="{00000000-0008-0000-2000-0000F4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5" name="425 CuadroTexto">
          <a:extLst>
            <a:ext uri="{FF2B5EF4-FFF2-40B4-BE49-F238E27FC236}">
              <a16:creationId xmlns:a16="http://schemas.microsoft.com/office/drawing/2014/main" xmlns="" id="{00000000-0008-0000-2000-0000F5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6" name="426 CuadroTexto">
          <a:extLst>
            <a:ext uri="{FF2B5EF4-FFF2-40B4-BE49-F238E27FC236}">
              <a16:creationId xmlns:a16="http://schemas.microsoft.com/office/drawing/2014/main" xmlns="" id="{00000000-0008-0000-2000-0000F6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7" name="427 CuadroTexto">
          <a:extLst>
            <a:ext uri="{FF2B5EF4-FFF2-40B4-BE49-F238E27FC236}">
              <a16:creationId xmlns:a16="http://schemas.microsoft.com/office/drawing/2014/main" xmlns="" id="{00000000-0008-0000-2000-0000F7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8" name="428 CuadroTexto">
          <a:extLst>
            <a:ext uri="{FF2B5EF4-FFF2-40B4-BE49-F238E27FC236}">
              <a16:creationId xmlns:a16="http://schemas.microsoft.com/office/drawing/2014/main" xmlns="" id="{00000000-0008-0000-2000-0000F8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09" name="429 CuadroTexto">
          <a:extLst>
            <a:ext uri="{FF2B5EF4-FFF2-40B4-BE49-F238E27FC236}">
              <a16:creationId xmlns:a16="http://schemas.microsoft.com/office/drawing/2014/main" xmlns="" id="{00000000-0008-0000-2000-0000F9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0" name="430 CuadroTexto">
          <a:extLst>
            <a:ext uri="{FF2B5EF4-FFF2-40B4-BE49-F238E27FC236}">
              <a16:creationId xmlns:a16="http://schemas.microsoft.com/office/drawing/2014/main" xmlns="" id="{00000000-0008-0000-2000-0000FA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1" name="431 CuadroTexto">
          <a:extLst>
            <a:ext uri="{FF2B5EF4-FFF2-40B4-BE49-F238E27FC236}">
              <a16:creationId xmlns:a16="http://schemas.microsoft.com/office/drawing/2014/main" xmlns="" id="{00000000-0008-0000-2000-0000FB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2" name="432 CuadroTexto">
          <a:extLst>
            <a:ext uri="{FF2B5EF4-FFF2-40B4-BE49-F238E27FC236}">
              <a16:creationId xmlns:a16="http://schemas.microsoft.com/office/drawing/2014/main" xmlns="" id="{00000000-0008-0000-2000-0000FC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3" name="433 CuadroTexto">
          <a:extLst>
            <a:ext uri="{FF2B5EF4-FFF2-40B4-BE49-F238E27FC236}">
              <a16:creationId xmlns:a16="http://schemas.microsoft.com/office/drawing/2014/main" xmlns="" id="{00000000-0008-0000-2000-0000FD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4" name="434 CuadroTexto">
          <a:extLst>
            <a:ext uri="{FF2B5EF4-FFF2-40B4-BE49-F238E27FC236}">
              <a16:creationId xmlns:a16="http://schemas.microsoft.com/office/drawing/2014/main" xmlns="" id="{00000000-0008-0000-2000-0000FE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5" name="435 CuadroTexto">
          <a:extLst>
            <a:ext uri="{FF2B5EF4-FFF2-40B4-BE49-F238E27FC236}">
              <a16:creationId xmlns:a16="http://schemas.microsoft.com/office/drawing/2014/main" xmlns="" id="{00000000-0008-0000-2000-0000FF0A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6" name="436 CuadroTexto">
          <a:extLst>
            <a:ext uri="{FF2B5EF4-FFF2-40B4-BE49-F238E27FC236}">
              <a16:creationId xmlns:a16="http://schemas.microsoft.com/office/drawing/2014/main" xmlns="" id="{00000000-0008-0000-2000-000000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7" name="437 CuadroTexto">
          <a:extLst>
            <a:ext uri="{FF2B5EF4-FFF2-40B4-BE49-F238E27FC236}">
              <a16:creationId xmlns:a16="http://schemas.microsoft.com/office/drawing/2014/main" xmlns="" id="{00000000-0008-0000-2000-000001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8" name="438 CuadroTexto">
          <a:extLst>
            <a:ext uri="{FF2B5EF4-FFF2-40B4-BE49-F238E27FC236}">
              <a16:creationId xmlns:a16="http://schemas.microsoft.com/office/drawing/2014/main" xmlns="" id="{00000000-0008-0000-2000-000002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2819" name="439 CuadroTexto">
          <a:extLst>
            <a:ext uri="{FF2B5EF4-FFF2-40B4-BE49-F238E27FC236}">
              <a16:creationId xmlns:a16="http://schemas.microsoft.com/office/drawing/2014/main" xmlns="" id="{00000000-0008-0000-2000-0000030B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2820" name="440 CuadroTexto">
          <a:extLst>
            <a:ext uri="{FF2B5EF4-FFF2-40B4-BE49-F238E27FC236}">
              <a16:creationId xmlns:a16="http://schemas.microsoft.com/office/drawing/2014/main" xmlns="" id="{00000000-0008-0000-2000-000004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1" name="441 CuadroTexto">
          <a:extLst>
            <a:ext uri="{FF2B5EF4-FFF2-40B4-BE49-F238E27FC236}">
              <a16:creationId xmlns:a16="http://schemas.microsoft.com/office/drawing/2014/main" xmlns="" id="{00000000-0008-0000-2000-000005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2" name="442 CuadroTexto">
          <a:extLst>
            <a:ext uri="{FF2B5EF4-FFF2-40B4-BE49-F238E27FC236}">
              <a16:creationId xmlns:a16="http://schemas.microsoft.com/office/drawing/2014/main" xmlns="" id="{00000000-0008-0000-2000-000006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3" name="443 CuadroTexto">
          <a:extLst>
            <a:ext uri="{FF2B5EF4-FFF2-40B4-BE49-F238E27FC236}">
              <a16:creationId xmlns:a16="http://schemas.microsoft.com/office/drawing/2014/main" xmlns="" id="{00000000-0008-0000-2000-000007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4" name="444 CuadroTexto">
          <a:extLst>
            <a:ext uri="{FF2B5EF4-FFF2-40B4-BE49-F238E27FC236}">
              <a16:creationId xmlns:a16="http://schemas.microsoft.com/office/drawing/2014/main" xmlns="" id="{00000000-0008-0000-2000-000008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5" name="445 CuadroTexto">
          <a:extLst>
            <a:ext uri="{FF2B5EF4-FFF2-40B4-BE49-F238E27FC236}">
              <a16:creationId xmlns:a16="http://schemas.microsoft.com/office/drawing/2014/main" xmlns="" id="{00000000-0008-0000-2000-000009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6" name="446 CuadroTexto">
          <a:extLst>
            <a:ext uri="{FF2B5EF4-FFF2-40B4-BE49-F238E27FC236}">
              <a16:creationId xmlns:a16="http://schemas.microsoft.com/office/drawing/2014/main" xmlns="" id="{00000000-0008-0000-2000-00000A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7" name="447 CuadroTexto">
          <a:extLst>
            <a:ext uri="{FF2B5EF4-FFF2-40B4-BE49-F238E27FC236}">
              <a16:creationId xmlns:a16="http://schemas.microsoft.com/office/drawing/2014/main" xmlns="" id="{00000000-0008-0000-2000-00000B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8" name="448 CuadroTexto">
          <a:extLst>
            <a:ext uri="{FF2B5EF4-FFF2-40B4-BE49-F238E27FC236}">
              <a16:creationId xmlns:a16="http://schemas.microsoft.com/office/drawing/2014/main" xmlns="" id="{00000000-0008-0000-2000-00000C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29" name="449 CuadroTexto">
          <a:extLst>
            <a:ext uri="{FF2B5EF4-FFF2-40B4-BE49-F238E27FC236}">
              <a16:creationId xmlns:a16="http://schemas.microsoft.com/office/drawing/2014/main" xmlns="" id="{00000000-0008-0000-2000-00000D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0" name="450 CuadroTexto">
          <a:extLst>
            <a:ext uri="{FF2B5EF4-FFF2-40B4-BE49-F238E27FC236}">
              <a16:creationId xmlns:a16="http://schemas.microsoft.com/office/drawing/2014/main" xmlns="" id="{00000000-0008-0000-2000-00000E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2831" name="451 CuadroTexto">
          <a:extLst>
            <a:ext uri="{FF2B5EF4-FFF2-40B4-BE49-F238E27FC236}">
              <a16:creationId xmlns:a16="http://schemas.microsoft.com/office/drawing/2014/main" xmlns="" id="{00000000-0008-0000-2000-00000F0B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32" name="17 CuadroTexto">
          <a:extLst>
            <a:ext uri="{FF2B5EF4-FFF2-40B4-BE49-F238E27FC236}">
              <a16:creationId xmlns:a16="http://schemas.microsoft.com/office/drawing/2014/main" xmlns="" id="{00000000-0008-0000-2000-00001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2833" name="90 CuadroTexto">
          <a:extLst>
            <a:ext uri="{FF2B5EF4-FFF2-40B4-BE49-F238E27FC236}">
              <a16:creationId xmlns:a16="http://schemas.microsoft.com/office/drawing/2014/main" xmlns="" id="{00000000-0008-0000-2000-00001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4" name="91 CuadroTexto">
          <a:extLst>
            <a:ext uri="{FF2B5EF4-FFF2-40B4-BE49-F238E27FC236}">
              <a16:creationId xmlns:a16="http://schemas.microsoft.com/office/drawing/2014/main" xmlns="" id="{00000000-0008-0000-2000-00001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5" name="92 CuadroTexto">
          <a:extLst>
            <a:ext uri="{FF2B5EF4-FFF2-40B4-BE49-F238E27FC236}">
              <a16:creationId xmlns:a16="http://schemas.microsoft.com/office/drawing/2014/main" xmlns="" id="{00000000-0008-0000-2000-00001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6" name="93 CuadroTexto">
          <a:extLst>
            <a:ext uri="{FF2B5EF4-FFF2-40B4-BE49-F238E27FC236}">
              <a16:creationId xmlns:a16="http://schemas.microsoft.com/office/drawing/2014/main" xmlns="" id="{00000000-0008-0000-2000-00001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7" name="94 CuadroTexto">
          <a:extLst>
            <a:ext uri="{FF2B5EF4-FFF2-40B4-BE49-F238E27FC236}">
              <a16:creationId xmlns:a16="http://schemas.microsoft.com/office/drawing/2014/main" xmlns="" id="{00000000-0008-0000-2000-00001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8" name="95 CuadroTexto">
          <a:extLst>
            <a:ext uri="{FF2B5EF4-FFF2-40B4-BE49-F238E27FC236}">
              <a16:creationId xmlns:a16="http://schemas.microsoft.com/office/drawing/2014/main" xmlns="" id="{00000000-0008-0000-2000-00001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39" name="96 CuadroTexto">
          <a:extLst>
            <a:ext uri="{FF2B5EF4-FFF2-40B4-BE49-F238E27FC236}">
              <a16:creationId xmlns:a16="http://schemas.microsoft.com/office/drawing/2014/main" xmlns="" id="{00000000-0008-0000-2000-00001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0" name="97 CuadroTexto">
          <a:extLst>
            <a:ext uri="{FF2B5EF4-FFF2-40B4-BE49-F238E27FC236}">
              <a16:creationId xmlns:a16="http://schemas.microsoft.com/office/drawing/2014/main" xmlns="" id="{00000000-0008-0000-2000-00001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1" name="98 CuadroTexto">
          <a:extLst>
            <a:ext uri="{FF2B5EF4-FFF2-40B4-BE49-F238E27FC236}">
              <a16:creationId xmlns:a16="http://schemas.microsoft.com/office/drawing/2014/main" xmlns="" id="{00000000-0008-0000-2000-00001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2" name="99 CuadroTexto">
          <a:extLst>
            <a:ext uri="{FF2B5EF4-FFF2-40B4-BE49-F238E27FC236}">
              <a16:creationId xmlns:a16="http://schemas.microsoft.com/office/drawing/2014/main" xmlns="" id="{00000000-0008-0000-2000-00001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3" name="100 CuadroTexto">
          <a:extLst>
            <a:ext uri="{FF2B5EF4-FFF2-40B4-BE49-F238E27FC236}">
              <a16:creationId xmlns:a16="http://schemas.microsoft.com/office/drawing/2014/main" xmlns="" id="{00000000-0008-0000-2000-00001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2844" name="101 CuadroTexto">
          <a:extLst>
            <a:ext uri="{FF2B5EF4-FFF2-40B4-BE49-F238E27FC236}">
              <a16:creationId xmlns:a16="http://schemas.microsoft.com/office/drawing/2014/main" xmlns="" id="{00000000-0008-0000-2000-00001C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845" name="118 CuadroTexto">
          <a:extLst>
            <a:ext uri="{FF2B5EF4-FFF2-40B4-BE49-F238E27FC236}">
              <a16:creationId xmlns:a16="http://schemas.microsoft.com/office/drawing/2014/main" xmlns="" id="{00000000-0008-0000-2000-00001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6" name="119 CuadroTexto">
          <a:extLst>
            <a:ext uri="{FF2B5EF4-FFF2-40B4-BE49-F238E27FC236}">
              <a16:creationId xmlns:a16="http://schemas.microsoft.com/office/drawing/2014/main" xmlns="" id="{00000000-0008-0000-2000-00001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7" name="120 CuadroTexto">
          <a:extLst>
            <a:ext uri="{FF2B5EF4-FFF2-40B4-BE49-F238E27FC236}">
              <a16:creationId xmlns:a16="http://schemas.microsoft.com/office/drawing/2014/main" xmlns="" id="{00000000-0008-0000-2000-00001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8" name="121 CuadroTexto">
          <a:extLst>
            <a:ext uri="{FF2B5EF4-FFF2-40B4-BE49-F238E27FC236}">
              <a16:creationId xmlns:a16="http://schemas.microsoft.com/office/drawing/2014/main" xmlns="" id="{00000000-0008-0000-2000-00002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49" name="122 CuadroTexto">
          <a:extLst>
            <a:ext uri="{FF2B5EF4-FFF2-40B4-BE49-F238E27FC236}">
              <a16:creationId xmlns:a16="http://schemas.microsoft.com/office/drawing/2014/main" xmlns="" id="{00000000-0008-0000-2000-00002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0" name="123 CuadroTexto">
          <a:extLst>
            <a:ext uri="{FF2B5EF4-FFF2-40B4-BE49-F238E27FC236}">
              <a16:creationId xmlns:a16="http://schemas.microsoft.com/office/drawing/2014/main" xmlns="" id="{00000000-0008-0000-2000-00002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1" name="124 CuadroTexto">
          <a:extLst>
            <a:ext uri="{FF2B5EF4-FFF2-40B4-BE49-F238E27FC236}">
              <a16:creationId xmlns:a16="http://schemas.microsoft.com/office/drawing/2014/main" xmlns="" id="{00000000-0008-0000-2000-00002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2" name="125 CuadroTexto">
          <a:extLst>
            <a:ext uri="{FF2B5EF4-FFF2-40B4-BE49-F238E27FC236}">
              <a16:creationId xmlns:a16="http://schemas.microsoft.com/office/drawing/2014/main" xmlns="" id="{00000000-0008-0000-2000-00002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3" name="143 CuadroTexto">
          <a:extLst>
            <a:ext uri="{FF2B5EF4-FFF2-40B4-BE49-F238E27FC236}">
              <a16:creationId xmlns:a16="http://schemas.microsoft.com/office/drawing/2014/main" xmlns="" id="{00000000-0008-0000-2000-00002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4" name="144 CuadroTexto">
          <a:extLst>
            <a:ext uri="{FF2B5EF4-FFF2-40B4-BE49-F238E27FC236}">
              <a16:creationId xmlns:a16="http://schemas.microsoft.com/office/drawing/2014/main" xmlns="" id="{00000000-0008-0000-2000-00002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5" name="145 CuadroTexto">
          <a:extLst>
            <a:ext uri="{FF2B5EF4-FFF2-40B4-BE49-F238E27FC236}">
              <a16:creationId xmlns:a16="http://schemas.microsoft.com/office/drawing/2014/main" xmlns="" id="{00000000-0008-0000-2000-00002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6" name="146 CuadroTexto">
          <a:extLst>
            <a:ext uri="{FF2B5EF4-FFF2-40B4-BE49-F238E27FC236}">
              <a16:creationId xmlns:a16="http://schemas.microsoft.com/office/drawing/2014/main" xmlns="" id="{00000000-0008-0000-2000-00002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7" name="147 CuadroTexto">
          <a:extLst>
            <a:ext uri="{FF2B5EF4-FFF2-40B4-BE49-F238E27FC236}">
              <a16:creationId xmlns:a16="http://schemas.microsoft.com/office/drawing/2014/main" xmlns="" id="{00000000-0008-0000-2000-00002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8" name="148 CuadroTexto">
          <a:extLst>
            <a:ext uri="{FF2B5EF4-FFF2-40B4-BE49-F238E27FC236}">
              <a16:creationId xmlns:a16="http://schemas.microsoft.com/office/drawing/2014/main" xmlns="" id="{00000000-0008-0000-2000-00002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59" name="149 CuadroTexto">
          <a:extLst>
            <a:ext uri="{FF2B5EF4-FFF2-40B4-BE49-F238E27FC236}">
              <a16:creationId xmlns:a16="http://schemas.microsoft.com/office/drawing/2014/main" xmlns="" id="{00000000-0008-0000-2000-00002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0" name="150 CuadroTexto">
          <a:extLst>
            <a:ext uri="{FF2B5EF4-FFF2-40B4-BE49-F238E27FC236}">
              <a16:creationId xmlns:a16="http://schemas.microsoft.com/office/drawing/2014/main" xmlns="" id="{00000000-0008-0000-2000-00002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1" name="151 CuadroTexto">
          <a:extLst>
            <a:ext uri="{FF2B5EF4-FFF2-40B4-BE49-F238E27FC236}">
              <a16:creationId xmlns:a16="http://schemas.microsoft.com/office/drawing/2014/main" xmlns="" id="{00000000-0008-0000-2000-00002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2" name="152 CuadroTexto">
          <a:extLst>
            <a:ext uri="{FF2B5EF4-FFF2-40B4-BE49-F238E27FC236}">
              <a16:creationId xmlns:a16="http://schemas.microsoft.com/office/drawing/2014/main" xmlns="" id="{00000000-0008-0000-2000-00002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3" name="153 CuadroTexto">
          <a:extLst>
            <a:ext uri="{FF2B5EF4-FFF2-40B4-BE49-F238E27FC236}">
              <a16:creationId xmlns:a16="http://schemas.microsoft.com/office/drawing/2014/main" xmlns="" id="{00000000-0008-0000-2000-00002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4" name="154 CuadroTexto">
          <a:extLst>
            <a:ext uri="{FF2B5EF4-FFF2-40B4-BE49-F238E27FC236}">
              <a16:creationId xmlns:a16="http://schemas.microsoft.com/office/drawing/2014/main" xmlns="" id="{00000000-0008-0000-2000-00003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5" name="155 CuadroTexto">
          <a:extLst>
            <a:ext uri="{FF2B5EF4-FFF2-40B4-BE49-F238E27FC236}">
              <a16:creationId xmlns:a16="http://schemas.microsoft.com/office/drawing/2014/main" xmlns="" id="{00000000-0008-0000-2000-00003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6" name="156 CuadroTexto">
          <a:extLst>
            <a:ext uri="{FF2B5EF4-FFF2-40B4-BE49-F238E27FC236}">
              <a16:creationId xmlns:a16="http://schemas.microsoft.com/office/drawing/2014/main" xmlns="" id="{00000000-0008-0000-2000-00003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7" name="157 CuadroTexto">
          <a:extLst>
            <a:ext uri="{FF2B5EF4-FFF2-40B4-BE49-F238E27FC236}">
              <a16:creationId xmlns:a16="http://schemas.microsoft.com/office/drawing/2014/main" xmlns="" id="{00000000-0008-0000-2000-00003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8" name="158 CuadroTexto">
          <a:extLst>
            <a:ext uri="{FF2B5EF4-FFF2-40B4-BE49-F238E27FC236}">
              <a16:creationId xmlns:a16="http://schemas.microsoft.com/office/drawing/2014/main" xmlns="" id="{00000000-0008-0000-2000-00003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69" name="159 CuadroTexto">
          <a:extLst>
            <a:ext uri="{FF2B5EF4-FFF2-40B4-BE49-F238E27FC236}">
              <a16:creationId xmlns:a16="http://schemas.microsoft.com/office/drawing/2014/main" xmlns="" id="{00000000-0008-0000-2000-00003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0" name="160 CuadroTexto">
          <a:extLst>
            <a:ext uri="{FF2B5EF4-FFF2-40B4-BE49-F238E27FC236}">
              <a16:creationId xmlns:a16="http://schemas.microsoft.com/office/drawing/2014/main" xmlns="" id="{00000000-0008-0000-2000-00003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1" name="161 CuadroTexto">
          <a:extLst>
            <a:ext uri="{FF2B5EF4-FFF2-40B4-BE49-F238E27FC236}">
              <a16:creationId xmlns:a16="http://schemas.microsoft.com/office/drawing/2014/main" xmlns="" id="{00000000-0008-0000-2000-00003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2" name="162 CuadroTexto">
          <a:extLst>
            <a:ext uri="{FF2B5EF4-FFF2-40B4-BE49-F238E27FC236}">
              <a16:creationId xmlns:a16="http://schemas.microsoft.com/office/drawing/2014/main" xmlns="" id="{00000000-0008-0000-2000-00003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3" name="163 CuadroTexto">
          <a:extLst>
            <a:ext uri="{FF2B5EF4-FFF2-40B4-BE49-F238E27FC236}">
              <a16:creationId xmlns:a16="http://schemas.microsoft.com/office/drawing/2014/main" xmlns="" id="{00000000-0008-0000-2000-00003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4" name="164 CuadroTexto">
          <a:extLst>
            <a:ext uri="{FF2B5EF4-FFF2-40B4-BE49-F238E27FC236}">
              <a16:creationId xmlns:a16="http://schemas.microsoft.com/office/drawing/2014/main" xmlns="" id="{00000000-0008-0000-2000-00003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5" name="165 CuadroTexto">
          <a:extLst>
            <a:ext uri="{FF2B5EF4-FFF2-40B4-BE49-F238E27FC236}">
              <a16:creationId xmlns:a16="http://schemas.microsoft.com/office/drawing/2014/main" xmlns="" id="{00000000-0008-0000-2000-00003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6" name="166 CuadroTexto">
          <a:extLst>
            <a:ext uri="{FF2B5EF4-FFF2-40B4-BE49-F238E27FC236}">
              <a16:creationId xmlns:a16="http://schemas.microsoft.com/office/drawing/2014/main" xmlns="" id="{00000000-0008-0000-2000-00003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7" name="167 CuadroTexto">
          <a:extLst>
            <a:ext uri="{FF2B5EF4-FFF2-40B4-BE49-F238E27FC236}">
              <a16:creationId xmlns:a16="http://schemas.microsoft.com/office/drawing/2014/main" xmlns="" id="{00000000-0008-0000-2000-00003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8" name="168 CuadroTexto">
          <a:extLst>
            <a:ext uri="{FF2B5EF4-FFF2-40B4-BE49-F238E27FC236}">
              <a16:creationId xmlns:a16="http://schemas.microsoft.com/office/drawing/2014/main" xmlns="" id="{00000000-0008-0000-2000-00003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79" name="169 CuadroTexto">
          <a:extLst>
            <a:ext uri="{FF2B5EF4-FFF2-40B4-BE49-F238E27FC236}">
              <a16:creationId xmlns:a16="http://schemas.microsoft.com/office/drawing/2014/main" xmlns="" id="{00000000-0008-0000-2000-00003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0" name="170 CuadroTexto">
          <a:extLst>
            <a:ext uri="{FF2B5EF4-FFF2-40B4-BE49-F238E27FC236}">
              <a16:creationId xmlns:a16="http://schemas.microsoft.com/office/drawing/2014/main" xmlns="" id="{00000000-0008-0000-2000-00004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1" name="171 CuadroTexto">
          <a:extLst>
            <a:ext uri="{FF2B5EF4-FFF2-40B4-BE49-F238E27FC236}">
              <a16:creationId xmlns:a16="http://schemas.microsoft.com/office/drawing/2014/main" xmlns="" id="{00000000-0008-0000-2000-00004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2" name="172 CuadroTexto">
          <a:extLst>
            <a:ext uri="{FF2B5EF4-FFF2-40B4-BE49-F238E27FC236}">
              <a16:creationId xmlns:a16="http://schemas.microsoft.com/office/drawing/2014/main" xmlns="" id="{00000000-0008-0000-2000-00004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3" name="173 CuadroTexto">
          <a:extLst>
            <a:ext uri="{FF2B5EF4-FFF2-40B4-BE49-F238E27FC236}">
              <a16:creationId xmlns:a16="http://schemas.microsoft.com/office/drawing/2014/main" xmlns="" id="{00000000-0008-0000-2000-00004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4" name="174 CuadroTexto">
          <a:extLst>
            <a:ext uri="{FF2B5EF4-FFF2-40B4-BE49-F238E27FC236}">
              <a16:creationId xmlns:a16="http://schemas.microsoft.com/office/drawing/2014/main" xmlns="" id="{00000000-0008-0000-2000-00004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5" name="175 CuadroTexto">
          <a:extLst>
            <a:ext uri="{FF2B5EF4-FFF2-40B4-BE49-F238E27FC236}">
              <a16:creationId xmlns:a16="http://schemas.microsoft.com/office/drawing/2014/main" xmlns="" id="{00000000-0008-0000-2000-00004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6" name="176 CuadroTexto">
          <a:extLst>
            <a:ext uri="{FF2B5EF4-FFF2-40B4-BE49-F238E27FC236}">
              <a16:creationId xmlns:a16="http://schemas.microsoft.com/office/drawing/2014/main" xmlns="" id="{00000000-0008-0000-2000-00004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7" name="177 CuadroTexto">
          <a:extLst>
            <a:ext uri="{FF2B5EF4-FFF2-40B4-BE49-F238E27FC236}">
              <a16:creationId xmlns:a16="http://schemas.microsoft.com/office/drawing/2014/main" xmlns="" id="{00000000-0008-0000-2000-00004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8" name="178 CuadroTexto">
          <a:extLst>
            <a:ext uri="{FF2B5EF4-FFF2-40B4-BE49-F238E27FC236}">
              <a16:creationId xmlns:a16="http://schemas.microsoft.com/office/drawing/2014/main" xmlns="" id="{00000000-0008-0000-2000-00004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89" name="179 CuadroTexto">
          <a:extLst>
            <a:ext uri="{FF2B5EF4-FFF2-40B4-BE49-F238E27FC236}">
              <a16:creationId xmlns:a16="http://schemas.microsoft.com/office/drawing/2014/main" xmlns="" id="{00000000-0008-0000-2000-00004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0" name="180 CuadroTexto">
          <a:extLst>
            <a:ext uri="{FF2B5EF4-FFF2-40B4-BE49-F238E27FC236}">
              <a16:creationId xmlns:a16="http://schemas.microsoft.com/office/drawing/2014/main" xmlns="" id="{00000000-0008-0000-2000-00004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1" name="181 CuadroTexto">
          <a:extLst>
            <a:ext uri="{FF2B5EF4-FFF2-40B4-BE49-F238E27FC236}">
              <a16:creationId xmlns:a16="http://schemas.microsoft.com/office/drawing/2014/main" xmlns="" id="{00000000-0008-0000-2000-00004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2" name="182 CuadroTexto">
          <a:extLst>
            <a:ext uri="{FF2B5EF4-FFF2-40B4-BE49-F238E27FC236}">
              <a16:creationId xmlns:a16="http://schemas.microsoft.com/office/drawing/2014/main" xmlns="" id="{00000000-0008-0000-2000-00004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3" name="183 CuadroTexto">
          <a:extLst>
            <a:ext uri="{FF2B5EF4-FFF2-40B4-BE49-F238E27FC236}">
              <a16:creationId xmlns:a16="http://schemas.microsoft.com/office/drawing/2014/main" xmlns="" id="{00000000-0008-0000-2000-00004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4" name="184 CuadroTexto">
          <a:extLst>
            <a:ext uri="{FF2B5EF4-FFF2-40B4-BE49-F238E27FC236}">
              <a16:creationId xmlns:a16="http://schemas.microsoft.com/office/drawing/2014/main" xmlns="" id="{00000000-0008-0000-2000-00004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5" name="185 CuadroTexto">
          <a:extLst>
            <a:ext uri="{FF2B5EF4-FFF2-40B4-BE49-F238E27FC236}">
              <a16:creationId xmlns:a16="http://schemas.microsoft.com/office/drawing/2014/main" xmlns="" id="{00000000-0008-0000-2000-00004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6" name="186 CuadroTexto">
          <a:extLst>
            <a:ext uri="{FF2B5EF4-FFF2-40B4-BE49-F238E27FC236}">
              <a16:creationId xmlns:a16="http://schemas.microsoft.com/office/drawing/2014/main" xmlns="" id="{00000000-0008-0000-2000-00005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7" name="187 CuadroTexto">
          <a:extLst>
            <a:ext uri="{FF2B5EF4-FFF2-40B4-BE49-F238E27FC236}">
              <a16:creationId xmlns:a16="http://schemas.microsoft.com/office/drawing/2014/main" xmlns="" id="{00000000-0008-0000-2000-00005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8" name="188 CuadroTexto">
          <a:extLst>
            <a:ext uri="{FF2B5EF4-FFF2-40B4-BE49-F238E27FC236}">
              <a16:creationId xmlns:a16="http://schemas.microsoft.com/office/drawing/2014/main" xmlns="" id="{00000000-0008-0000-2000-00005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899" name="189 CuadroTexto">
          <a:extLst>
            <a:ext uri="{FF2B5EF4-FFF2-40B4-BE49-F238E27FC236}">
              <a16:creationId xmlns:a16="http://schemas.microsoft.com/office/drawing/2014/main" xmlns="" id="{00000000-0008-0000-2000-00005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0" name="190 CuadroTexto">
          <a:extLst>
            <a:ext uri="{FF2B5EF4-FFF2-40B4-BE49-F238E27FC236}">
              <a16:creationId xmlns:a16="http://schemas.microsoft.com/office/drawing/2014/main" xmlns="" id="{00000000-0008-0000-2000-00005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1" name="191 CuadroTexto">
          <a:extLst>
            <a:ext uri="{FF2B5EF4-FFF2-40B4-BE49-F238E27FC236}">
              <a16:creationId xmlns:a16="http://schemas.microsoft.com/office/drawing/2014/main" xmlns="" id="{00000000-0008-0000-2000-00005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2" name="192 CuadroTexto">
          <a:extLst>
            <a:ext uri="{FF2B5EF4-FFF2-40B4-BE49-F238E27FC236}">
              <a16:creationId xmlns:a16="http://schemas.microsoft.com/office/drawing/2014/main" xmlns="" id="{00000000-0008-0000-2000-00005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3" name="193 CuadroTexto">
          <a:extLst>
            <a:ext uri="{FF2B5EF4-FFF2-40B4-BE49-F238E27FC236}">
              <a16:creationId xmlns:a16="http://schemas.microsoft.com/office/drawing/2014/main" xmlns="" id="{00000000-0008-0000-2000-00005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4" name="194 CuadroTexto">
          <a:extLst>
            <a:ext uri="{FF2B5EF4-FFF2-40B4-BE49-F238E27FC236}">
              <a16:creationId xmlns:a16="http://schemas.microsoft.com/office/drawing/2014/main" xmlns="" id="{00000000-0008-0000-2000-00005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5" name="195 CuadroTexto">
          <a:extLst>
            <a:ext uri="{FF2B5EF4-FFF2-40B4-BE49-F238E27FC236}">
              <a16:creationId xmlns:a16="http://schemas.microsoft.com/office/drawing/2014/main" xmlns="" id="{00000000-0008-0000-2000-00005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6" name="196 CuadroTexto">
          <a:extLst>
            <a:ext uri="{FF2B5EF4-FFF2-40B4-BE49-F238E27FC236}">
              <a16:creationId xmlns:a16="http://schemas.microsoft.com/office/drawing/2014/main" xmlns="" id="{00000000-0008-0000-2000-00005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7" name="197 CuadroTexto">
          <a:extLst>
            <a:ext uri="{FF2B5EF4-FFF2-40B4-BE49-F238E27FC236}">
              <a16:creationId xmlns:a16="http://schemas.microsoft.com/office/drawing/2014/main" xmlns="" id="{00000000-0008-0000-2000-00005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8" name="198 CuadroTexto">
          <a:extLst>
            <a:ext uri="{FF2B5EF4-FFF2-40B4-BE49-F238E27FC236}">
              <a16:creationId xmlns:a16="http://schemas.microsoft.com/office/drawing/2014/main" xmlns="" id="{00000000-0008-0000-2000-00005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09" name="199 CuadroTexto">
          <a:extLst>
            <a:ext uri="{FF2B5EF4-FFF2-40B4-BE49-F238E27FC236}">
              <a16:creationId xmlns:a16="http://schemas.microsoft.com/office/drawing/2014/main" xmlns="" id="{00000000-0008-0000-2000-00005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0" name="200 CuadroTexto">
          <a:extLst>
            <a:ext uri="{FF2B5EF4-FFF2-40B4-BE49-F238E27FC236}">
              <a16:creationId xmlns:a16="http://schemas.microsoft.com/office/drawing/2014/main" xmlns="" id="{00000000-0008-0000-2000-00005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1" name="201 CuadroTexto">
          <a:extLst>
            <a:ext uri="{FF2B5EF4-FFF2-40B4-BE49-F238E27FC236}">
              <a16:creationId xmlns:a16="http://schemas.microsoft.com/office/drawing/2014/main" xmlns="" id="{00000000-0008-0000-2000-00005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2" name="202 CuadroTexto">
          <a:extLst>
            <a:ext uri="{FF2B5EF4-FFF2-40B4-BE49-F238E27FC236}">
              <a16:creationId xmlns:a16="http://schemas.microsoft.com/office/drawing/2014/main" xmlns="" id="{00000000-0008-0000-2000-00006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3" name="203 CuadroTexto">
          <a:extLst>
            <a:ext uri="{FF2B5EF4-FFF2-40B4-BE49-F238E27FC236}">
              <a16:creationId xmlns:a16="http://schemas.microsoft.com/office/drawing/2014/main" xmlns="" id="{00000000-0008-0000-2000-00006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4" name="204 CuadroTexto">
          <a:extLst>
            <a:ext uri="{FF2B5EF4-FFF2-40B4-BE49-F238E27FC236}">
              <a16:creationId xmlns:a16="http://schemas.microsoft.com/office/drawing/2014/main" xmlns="" id="{00000000-0008-0000-2000-00006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5" name="205 CuadroTexto">
          <a:extLst>
            <a:ext uri="{FF2B5EF4-FFF2-40B4-BE49-F238E27FC236}">
              <a16:creationId xmlns:a16="http://schemas.microsoft.com/office/drawing/2014/main" xmlns="" id="{00000000-0008-0000-2000-00006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6" name="206 CuadroTexto">
          <a:extLst>
            <a:ext uri="{FF2B5EF4-FFF2-40B4-BE49-F238E27FC236}">
              <a16:creationId xmlns:a16="http://schemas.microsoft.com/office/drawing/2014/main" xmlns="" id="{00000000-0008-0000-2000-00006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7" name="207 CuadroTexto">
          <a:extLst>
            <a:ext uri="{FF2B5EF4-FFF2-40B4-BE49-F238E27FC236}">
              <a16:creationId xmlns:a16="http://schemas.microsoft.com/office/drawing/2014/main" xmlns="" id="{00000000-0008-0000-2000-00006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8" name="208 CuadroTexto">
          <a:extLst>
            <a:ext uri="{FF2B5EF4-FFF2-40B4-BE49-F238E27FC236}">
              <a16:creationId xmlns:a16="http://schemas.microsoft.com/office/drawing/2014/main" xmlns="" id="{00000000-0008-0000-2000-00006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19" name="209 CuadroTexto">
          <a:extLst>
            <a:ext uri="{FF2B5EF4-FFF2-40B4-BE49-F238E27FC236}">
              <a16:creationId xmlns:a16="http://schemas.microsoft.com/office/drawing/2014/main" xmlns="" id="{00000000-0008-0000-2000-00006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0" name="210 CuadroTexto">
          <a:extLst>
            <a:ext uri="{FF2B5EF4-FFF2-40B4-BE49-F238E27FC236}">
              <a16:creationId xmlns:a16="http://schemas.microsoft.com/office/drawing/2014/main" xmlns="" id="{00000000-0008-0000-2000-00006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1" name="211 CuadroTexto">
          <a:extLst>
            <a:ext uri="{FF2B5EF4-FFF2-40B4-BE49-F238E27FC236}">
              <a16:creationId xmlns:a16="http://schemas.microsoft.com/office/drawing/2014/main" xmlns="" id="{00000000-0008-0000-2000-00006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2" name="212 CuadroTexto">
          <a:extLst>
            <a:ext uri="{FF2B5EF4-FFF2-40B4-BE49-F238E27FC236}">
              <a16:creationId xmlns:a16="http://schemas.microsoft.com/office/drawing/2014/main" xmlns="" id="{00000000-0008-0000-2000-00006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3" name="213 CuadroTexto">
          <a:extLst>
            <a:ext uri="{FF2B5EF4-FFF2-40B4-BE49-F238E27FC236}">
              <a16:creationId xmlns:a16="http://schemas.microsoft.com/office/drawing/2014/main" xmlns="" id="{00000000-0008-0000-2000-00006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4" name="214 CuadroTexto">
          <a:extLst>
            <a:ext uri="{FF2B5EF4-FFF2-40B4-BE49-F238E27FC236}">
              <a16:creationId xmlns:a16="http://schemas.microsoft.com/office/drawing/2014/main" xmlns="" id="{00000000-0008-0000-2000-00006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5" name="215 CuadroTexto">
          <a:extLst>
            <a:ext uri="{FF2B5EF4-FFF2-40B4-BE49-F238E27FC236}">
              <a16:creationId xmlns:a16="http://schemas.microsoft.com/office/drawing/2014/main" xmlns="" id="{00000000-0008-0000-2000-00006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6" name="216 CuadroTexto">
          <a:extLst>
            <a:ext uri="{FF2B5EF4-FFF2-40B4-BE49-F238E27FC236}">
              <a16:creationId xmlns:a16="http://schemas.microsoft.com/office/drawing/2014/main" xmlns="" id="{00000000-0008-0000-2000-00006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7" name="217 CuadroTexto">
          <a:extLst>
            <a:ext uri="{FF2B5EF4-FFF2-40B4-BE49-F238E27FC236}">
              <a16:creationId xmlns:a16="http://schemas.microsoft.com/office/drawing/2014/main" xmlns="" id="{00000000-0008-0000-2000-00006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8" name="218 CuadroTexto">
          <a:extLst>
            <a:ext uri="{FF2B5EF4-FFF2-40B4-BE49-F238E27FC236}">
              <a16:creationId xmlns:a16="http://schemas.microsoft.com/office/drawing/2014/main" xmlns="" id="{00000000-0008-0000-2000-00007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29" name="219 CuadroTexto">
          <a:extLst>
            <a:ext uri="{FF2B5EF4-FFF2-40B4-BE49-F238E27FC236}">
              <a16:creationId xmlns:a16="http://schemas.microsoft.com/office/drawing/2014/main" xmlns="" id="{00000000-0008-0000-2000-00007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0" name="220 CuadroTexto">
          <a:extLst>
            <a:ext uri="{FF2B5EF4-FFF2-40B4-BE49-F238E27FC236}">
              <a16:creationId xmlns:a16="http://schemas.microsoft.com/office/drawing/2014/main" xmlns="" id="{00000000-0008-0000-2000-00007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1" name="221 CuadroTexto">
          <a:extLst>
            <a:ext uri="{FF2B5EF4-FFF2-40B4-BE49-F238E27FC236}">
              <a16:creationId xmlns:a16="http://schemas.microsoft.com/office/drawing/2014/main" xmlns="" id="{00000000-0008-0000-2000-00007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2" name="222 CuadroTexto">
          <a:extLst>
            <a:ext uri="{FF2B5EF4-FFF2-40B4-BE49-F238E27FC236}">
              <a16:creationId xmlns:a16="http://schemas.microsoft.com/office/drawing/2014/main" xmlns="" id="{00000000-0008-0000-2000-00007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3" name="223 CuadroTexto">
          <a:extLst>
            <a:ext uri="{FF2B5EF4-FFF2-40B4-BE49-F238E27FC236}">
              <a16:creationId xmlns:a16="http://schemas.microsoft.com/office/drawing/2014/main" xmlns="" id="{00000000-0008-0000-2000-00007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4" name="224 CuadroTexto">
          <a:extLst>
            <a:ext uri="{FF2B5EF4-FFF2-40B4-BE49-F238E27FC236}">
              <a16:creationId xmlns:a16="http://schemas.microsoft.com/office/drawing/2014/main" xmlns="" id="{00000000-0008-0000-2000-00007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5" name="225 CuadroTexto">
          <a:extLst>
            <a:ext uri="{FF2B5EF4-FFF2-40B4-BE49-F238E27FC236}">
              <a16:creationId xmlns:a16="http://schemas.microsoft.com/office/drawing/2014/main" xmlns="" id="{00000000-0008-0000-2000-00007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6" name="226 CuadroTexto">
          <a:extLst>
            <a:ext uri="{FF2B5EF4-FFF2-40B4-BE49-F238E27FC236}">
              <a16:creationId xmlns:a16="http://schemas.microsoft.com/office/drawing/2014/main" xmlns="" id="{00000000-0008-0000-2000-00007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7" name="227 CuadroTexto">
          <a:extLst>
            <a:ext uri="{FF2B5EF4-FFF2-40B4-BE49-F238E27FC236}">
              <a16:creationId xmlns:a16="http://schemas.microsoft.com/office/drawing/2014/main" xmlns="" id="{00000000-0008-0000-2000-00007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8" name="228 CuadroTexto">
          <a:extLst>
            <a:ext uri="{FF2B5EF4-FFF2-40B4-BE49-F238E27FC236}">
              <a16:creationId xmlns:a16="http://schemas.microsoft.com/office/drawing/2014/main" xmlns="" id="{00000000-0008-0000-2000-00007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39" name="229 CuadroTexto">
          <a:extLst>
            <a:ext uri="{FF2B5EF4-FFF2-40B4-BE49-F238E27FC236}">
              <a16:creationId xmlns:a16="http://schemas.microsoft.com/office/drawing/2014/main" xmlns="" id="{00000000-0008-0000-2000-00007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0" name="230 CuadroTexto">
          <a:extLst>
            <a:ext uri="{FF2B5EF4-FFF2-40B4-BE49-F238E27FC236}">
              <a16:creationId xmlns:a16="http://schemas.microsoft.com/office/drawing/2014/main" xmlns="" id="{00000000-0008-0000-2000-00007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1" name="231 CuadroTexto">
          <a:extLst>
            <a:ext uri="{FF2B5EF4-FFF2-40B4-BE49-F238E27FC236}">
              <a16:creationId xmlns:a16="http://schemas.microsoft.com/office/drawing/2014/main" xmlns="" id="{00000000-0008-0000-2000-00007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2" name="232 CuadroTexto">
          <a:extLst>
            <a:ext uri="{FF2B5EF4-FFF2-40B4-BE49-F238E27FC236}">
              <a16:creationId xmlns:a16="http://schemas.microsoft.com/office/drawing/2014/main" xmlns="" id="{00000000-0008-0000-2000-00007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3" name="233 CuadroTexto">
          <a:extLst>
            <a:ext uri="{FF2B5EF4-FFF2-40B4-BE49-F238E27FC236}">
              <a16:creationId xmlns:a16="http://schemas.microsoft.com/office/drawing/2014/main" xmlns="" id="{00000000-0008-0000-2000-00007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4" name="234 CuadroTexto">
          <a:extLst>
            <a:ext uri="{FF2B5EF4-FFF2-40B4-BE49-F238E27FC236}">
              <a16:creationId xmlns:a16="http://schemas.microsoft.com/office/drawing/2014/main" xmlns="" id="{00000000-0008-0000-2000-00008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5" name="235 CuadroTexto">
          <a:extLst>
            <a:ext uri="{FF2B5EF4-FFF2-40B4-BE49-F238E27FC236}">
              <a16:creationId xmlns:a16="http://schemas.microsoft.com/office/drawing/2014/main" xmlns="" id="{00000000-0008-0000-2000-00008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6" name="236 CuadroTexto">
          <a:extLst>
            <a:ext uri="{FF2B5EF4-FFF2-40B4-BE49-F238E27FC236}">
              <a16:creationId xmlns:a16="http://schemas.microsoft.com/office/drawing/2014/main" xmlns="" id="{00000000-0008-0000-2000-00008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7" name="237 CuadroTexto">
          <a:extLst>
            <a:ext uri="{FF2B5EF4-FFF2-40B4-BE49-F238E27FC236}">
              <a16:creationId xmlns:a16="http://schemas.microsoft.com/office/drawing/2014/main" xmlns="" id="{00000000-0008-0000-2000-00008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8" name="238 CuadroTexto">
          <a:extLst>
            <a:ext uri="{FF2B5EF4-FFF2-40B4-BE49-F238E27FC236}">
              <a16:creationId xmlns:a16="http://schemas.microsoft.com/office/drawing/2014/main" xmlns="" id="{00000000-0008-0000-2000-00008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49" name="239 CuadroTexto">
          <a:extLst>
            <a:ext uri="{FF2B5EF4-FFF2-40B4-BE49-F238E27FC236}">
              <a16:creationId xmlns:a16="http://schemas.microsoft.com/office/drawing/2014/main" xmlns="" id="{00000000-0008-0000-2000-00008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0" name="240 CuadroTexto">
          <a:extLst>
            <a:ext uri="{FF2B5EF4-FFF2-40B4-BE49-F238E27FC236}">
              <a16:creationId xmlns:a16="http://schemas.microsoft.com/office/drawing/2014/main" xmlns="" id="{00000000-0008-0000-2000-00008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1" name="241 CuadroTexto">
          <a:extLst>
            <a:ext uri="{FF2B5EF4-FFF2-40B4-BE49-F238E27FC236}">
              <a16:creationId xmlns:a16="http://schemas.microsoft.com/office/drawing/2014/main" xmlns="" id="{00000000-0008-0000-2000-00008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2" name="242 CuadroTexto">
          <a:extLst>
            <a:ext uri="{FF2B5EF4-FFF2-40B4-BE49-F238E27FC236}">
              <a16:creationId xmlns:a16="http://schemas.microsoft.com/office/drawing/2014/main" xmlns="" id="{00000000-0008-0000-2000-00008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3" name="243 CuadroTexto">
          <a:extLst>
            <a:ext uri="{FF2B5EF4-FFF2-40B4-BE49-F238E27FC236}">
              <a16:creationId xmlns:a16="http://schemas.microsoft.com/office/drawing/2014/main" xmlns="" id="{00000000-0008-0000-2000-00008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4" name="244 CuadroTexto">
          <a:extLst>
            <a:ext uri="{FF2B5EF4-FFF2-40B4-BE49-F238E27FC236}">
              <a16:creationId xmlns:a16="http://schemas.microsoft.com/office/drawing/2014/main" xmlns="" id="{00000000-0008-0000-2000-00008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5" name="245 CuadroTexto">
          <a:extLst>
            <a:ext uri="{FF2B5EF4-FFF2-40B4-BE49-F238E27FC236}">
              <a16:creationId xmlns:a16="http://schemas.microsoft.com/office/drawing/2014/main" xmlns="" id="{00000000-0008-0000-2000-00008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6" name="246 CuadroTexto">
          <a:extLst>
            <a:ext uri="{FF2B5EF4-FFF2-40B4-BE49-F238E27FC236}">
              <a16:creationId xmlns:a16="http://schemas.microsoft.com/office/drawing/2014/main" xmlns="" id="{00000000-0008-0000-2000-00008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7" name="247 CuadroTexto">
          <a:extLst>
            <a:ext uri="{FF2B5EF4-FFF2-40B4-BE49-F238E27FC236}">
              <a16:creationId xmlns:a16="http://schemas.microsoft.com/office/drawing/2014/main" xmlns="" id="{00000000-0008-0000-2000-00008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8" name="248 CuadroTexto">
          <a:extLst>
            <a:ext uri="{FF2B5EF4-FFF2-40B4-BE49-F238E27FC236}">
              <a16:creationId xmlns:a16="http://schemas.microsoft.com/office/drawing/2014/main" xmlns="" id="{00000000-0008-0000-2000-00008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59" name="249 CuadroTexto">
          <a:extLst>
            <a:ext uri="{FF2B5EF4-FFF2-40B4-BE49-F238E27FC236}">
              <a16:creationId xmlns:a16="http://schemas.microsoft.com/office/drawing/2014/main" xmlns="" id="{00000000-0008-0000-2000-00008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0" name="250 CuadroTexto">
          <a:extLst>
            <a:ext uri="{FF2B5EF4-FFF2-40B4-BE49-F238E27FC236}">
              <a16:creationId xmlns:a16="http://schemas.microsoft.com/office/drawing/2014/main" xmlns="" id="{00000000-0008-0000-2000-00009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1" name="251 CuadroTexto">
          <a:extLst>
            <a:ext uri="{FF2B5EF4-FFF2-40B4-BE49-F238E27FC236}">
              <a16:creationId xmlns:a16="http://schemas.microsoft.com/office/drawing/2014/main" xmlns="" id="{00000000-0008-0000-2000-00009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2" name="252 CuadroTexto">
          <a:extLst>
            <a:ext uri="{FF2B5EF4-FFF2-40B4-BE49-F238E27FC236}">
              <a16:creationId xmlns:a16="http://schemas.microsoft.com/office/drawing/2014/main" xmlns="" id="{00000000-0008-0000-2000-00009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3" name="253 CuadroTexto">
          <a:extLst>
            <a:ext uri="{FF2B5EF4-FFF2-40B4-BE49-F238E27FC236}">
              <a16:creationId xmlns:a16="http://schemas.microsoft.com/office/drawing/2014/main" xmlns="" id="{00000000-0008-0000-2000-00009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4" name="254 CuadroTexto">
          <a:extLst>
            <a:ext uri="{FF2B5EF4-FFF2-40B4-BE49-F238E27FC236}">
              <a16:creationId xmlns:a16="http://schemas.microsoft.com/office/drawing/2014/main" xmlns="" id="{00000000-0008-0000-2000-00009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5" name="255 CuadroTexto">
          <a:extLst>
            <a:ext uri="{FF2B5EF4-FFF2-40B4-BE49-F238E27FC236}">
              <a16:creationId xmlns:a16="http://schemas.microsoft.com/office/drawing/2014/main" xmlns="" id="{00000000-0008-0000-2000-00009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6" name="256 CuadroTexto">
          <a:extLst>
            <a:ext uri="{FF2B5EF4-FFF2-40B4-BE49-F238E27FC236}">
              <a16:creationId xmlns:a16="http://schemas.microsoft.com/office/drawing/2014/main" xmlns="" id="{00000000-0008-0000-2000-00009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7" name="257 CuadroTexto">
          <a:extLst>
            <a:ext uri="{FF2B5EF4-FFF2-40B4-BE49-F238E27FC236}">
              <a16:creationId xmlns:a16="http://schemas.microsoft.com/office/drawing/2014/main" xmlns="" id="{00000000-0008-0000-2000-00009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8" name="258 CuadroTexto">
          <a:extLst>
            <a:ext uri="{FF2B5EF4-FFF2-40B4-BE49-F238E27FC236}">
              <a16:creationId xmlns:a16="http://schemas.microsoft.com/office/drawing/2014/main" xmlns="" id="{00000000-0008-0000-2000-00009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69" name="259 CuadroTexto">
          <a:extLst>
            <a:ext uri="{FF2B5EF4-FFF2-40B4-BE49-F238E27FC236}">
              <a16:creationId xmlns:a16="http://schemas.microsoft.com/office/drawing/2014/main" xmlns="" id="{00000000-0008-0000-2000-00009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0" name="260 CuadroTexto">
          <a:extLst>
            <a:ext uri="{FF2B5EF4-FFF2-40B4-BE49-F238E27FC236}">
              <a16:creationId xmlns:a16="http://schemas.microsoft.com/office/drawing/2014/main" xmlns="" id="{00000000-0008-0000-2000-00009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1" name="261 CuadroTexto">
          <a:extLst>
            <a:ext uri="{FF2B5EF4-FFF2-40B4-BE49-F238E27FC236}">
              <a16:creationId xmlns:a16="http://schemas.microsoft.com/office/drawing/2014/main" xmlns="" id="{00000000-0008-0000-2000-00009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2" name="262 CuadroTexto">
          <a:extLst>
            <a:ext uri="{FF2B5EF4-FFF2-40B4-BE49-F238E27FC236}">
              <a16:creationId xmlns:a16="http://schemas.microsoft.com/office/drawing/2014/main" xmlns="" id="{00000000-0008-0000-2000-00009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3" name="263 CuadroTexto">
          <a:extLst>
            <a:ext uri="{FF2B5EF4-FFF2-40B4-BE49-F238E27FC236}">
              <a16:creationId xmlns:a16="http://schemas.microsoft.com/office/drawing/2014/main" xmlns="" id="{00000000-0008-0000-2000-00009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4" name="264 CuadroTexto">
          <a:extLst>
            <a:ext uri="{FF2B5EF4-FFF2-40B4-BE49-F238E27FC236}">
              <a16:creationId xmlns:a16="http://schemas.microsoft.com/office/drawing/2014/main" xmlns="" id="{00000000-0008-0000-2000-00009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5" name="265 CuadroTexto">
          <a:extLst>
            <a:ext uri="{FF2B5EF4-FFF2-40B4-BE49-F238E27FC236}">
              <a16:creationId xmlns:a16="http://schemas.microsoft.com/office/drawing/2014/main" xmlns="" id="{00000000-0008-0000-2000-00009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6" name="266 CuadroTexto">
          <a:extLst>
            <a:ext uri="{FF2B5EF4-FFF2-40B4-BE49-F238E27FC236}">
              <a16:creationId xmlns:a16="http://schemas.microsoft.com/office/drawing/2014/main" xmlns="" id="{00000000-0008-0000-2000-0000A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77" name="267 CuadroTexto">
          <a:extLst>
            <a:ext uri="{FF2B5EF4-FFF2-40B4-BE49-F238E27FC236}">
              <a16:creationId xmlns:a16="http://schemas.microsoft.com/office/drawing/2014/main" xmlns="" id="{00000000-0008-0000-2000-0000A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2978" name="268 CuadroTexto">
          <a:extLst>
            <a:ext uri="{FF2B5EF4-FFF2-40B4-BE49-F238E27FC236}">
              <a16:creationId xmlns:a16="http://schemas.microsoft.com/office/drawing/2014/main" xmlns="" id="{00000000-0008-0000-2000-0000A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79" name="269 CuadroTexto">
          <a:extLst>
            <a:ext uri="{FF2B5EF4-FFF2-40B4-BE49-F238E27FC236}">
              <a16:creationId xmlns:a16="http://schemas.microsoft.com/office/drawing/2014/main" xmlns="" id="{00000000-0008-0000-2000-0000A3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0" name="270 CuadroTexto">
          <a:extLst>
            <a:ext uri="{FF2B5EF4-FFF2-40B4-BE49-F238E27FC236}">
              <a16:creationId xmlns:a16="http://schemas.microsoft.com/office/drawing/2014/main" xmlns="" id="{00000000-0008-0000-2000-0000A4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1" name="271 CuadroTexto">
          <a:extLst>
            <a:ext uri="{FF2B5EF4-FFF2-40B4-BE49-F238E27FC236}">
              <a16:creationId xmlns:a16="http://schemas.microsoft.com/office/drawing/2014/main" xmlns="" id="{00000000-0008-0000-2000-0000A5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2" name="272 CuadroTexto">
          <a:extLst>
            <a:ext uri="{FF2B5EF4-FFF2-40B4-BE49-F238E27FC236}">
              <a16:creationId xmlns:a16="http://schemas.microsoft.com/office/drawing/2014/main" xmlns="" id="{00000000-0008-0000-2000-0000A6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3" name="273 CuadroTexto">
          <a:extLst>
            <a:ext uri="{FF2B5EF4-FFF2-40B4-BE49-F238E27FC236}">
              <a16:creationId xmlns:a16="http://schemas.microsoft.com/office/drawing/2014/main" xmlns="" id="{00000000-0008-0000-2000-0000A7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4" name="274 CuadroTexto">
          <a:extLst>
            <a:ext uri="{FF2B5EF4-FFF2-40B4-BE49-F238E27FC236}">
              <a16:creationId xmlns:a16="http://schemas.microsoft.com/office/drawing/2014/main" xmlns="" id="{00000000-0008-0000-2000-0000A8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5" name="275 CuadroTexto">
          <a:extLst>
            <a:ext uri="{FF2B5EF4-FFF2-40B4-BE49-F238E27FC236}">
              <a16:creationId xmlns:a16="http://schemas.microsoft.com/office/drawing/2014/main" xmlns="" id="{00000000-0008-0000-2000-0000A9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6" name="276 CuadroTexto">
          <a:extLst>
            <a:ext uri="{FF2B5EF4-FFF2-40B4-BE49-F238E27FC236}">
              <a16:creationId xmlns:a16="http://schemas.microsoft.com/office/drawing/2014/main" xmlns="" id="{00000000-0008-0000-2000-0000AA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7" name="277 CuadroTexto">
          <a:extLst>
            <a:ext uri="{FF2B5EF4-FFF2-40B4-BE49-F238E27FC236}">
              <a16:creationId xmlns:a16="http://schemas.microsoft.com/office/drawing/2014/main" xmlns="" id="{00000000-0008-0000-2000-0000AB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8" name="278 CuadroTexto">
          <a:extLst>
            <a:ext uri="{FF2B5EF4-FFF2-40B4-BE49-F238E27FC236}">
              <a16:creationId xmlns:a16="http://schemas.microsoft.com/office/drawing/2014/main" xmlns="" id="{00000000-0008-0000-2000-0000AC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89" name="279 CuadroTexto">
          <a:extLst>
            <a:ext uri="{FF2B5EF4-FFF2-40B4-BE49-F238E27FC236}">
              <a16:creationId xmlns:a16="http://schemas.microsoft.com/office/drawing/2014/main" xmlns="" id="{00000000-0008-0000-2000-0000AD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0" name="280 CuadroTexto">
          <a:extLst>
            <a:ext uri="{FF2B5EF4-FFF2-40B4-BE49-F238E27FC236}">
              <a16:creationId xmlns:a16="http://schemas.microsoft.com/office/drawing/2014/main" xmlns="" id="{00000000-0008-0000-2000-0000AE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1" name="281 CuadroTexto">
          <a:extLst>
            <a:ext uri="{FF2B5EF4-FFF2-40B4-BE49-F238E27FC236}">
              <a16:creationId xmlns:a16="http://schemas.microsoft.com/office/drawing/2014/main" xmlns="" id="{00000000-0008-0000-2000-0000AF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2" name="282 CuadroTexto">
          <a:extLst>
            <a:ext uri="{FF2B5EF4-FFF2-40B4-BE49-F238E27FC236}">
              <a16:creationId xmlns:a16="http://schemas.microsoft.com/office/drawing/2014/main" xmlns="" id="{00000000-0008-0000-2000-0000B0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3" name="283 CuadroTexto">
          <a:extLst>
            <a:ext uri="{FF2B5EF4-FFF2-40B4-BE49-F238E27FC236}">
              <a16:creationId xmlns:a16="http://schemas.microsoft.com/office/drawing/2014/main" xmlns="" id="{00000000-0008-0000-2000-0000B1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2994" name="284 CuadroTexto">
          <a:extLst>
            <a:ext uri="{FF2B5EF4-FFF2-40B4-BE49-F238E27FC236}">
              <a16:creationId xmlns:a16="http://schemas.microsoft.com/office/drawing/2014/main" xmlns="" id="{00000000-0008-0000-2000-0000B20B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2995" name="285 CuadroTexto">
          <a:extLst>
            <a:ext uri="{FF2B5EF4-FFF2-40B4-BE49-F238E27FC236}">
              <a16:creationId xmlns:a16="http://schemas.microsoft.com/office/drawing/2014/main" xmlns="" id="{00000000-0008-0000-2000-0000B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6" name="286 CuadroTexto">
          <a:extLst>
            <a:ext uri="{FF2B5EF4-FFF2-40B4-BE49-F238E27FC236}">
              <a16:creationId xmlns:a16="http://schemas.microsoft.com/office/drawing/2014/main" xmlns="" id="{00000000-0008-0000-2000-0000B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7" name="287 CuadroTexto">
          <a:extLst>
            <a:ext uri="{FF2B5EF4-FFF2-40B4-BE49-F238E27FC236}">
              <a16:creationId xmlns:a16="http://schemas.microsoft.com/office/drawing/2014/main" xmlns="" id="{00000000-0008-0000-2000-0000B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8" name="288 CuadroTexto">
          <a:extLst>
            <a:ext uri="{FF2B5EF4-FFF2-40B4-BE49-F238E27FC236}">
              <a16:creationId xmlns:a16="http://schemas.microsoft.com/office/drawing/2014/main" xmlns="" id="{00000000-0008-0000-2000-0000B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2999" name="289 CuadroTexto">
          <a:extLst>
            <a:ext uri="{FF2B5EF4-FFF2-40B4-BE49-F238E27FC236}">
              <a16:creationId xmlns:a16="http://schemas.microsoft.com/office/drawing/2014/main" xmlns="" id="{00000000-0008-0000-2000-0000B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0" name="290 CuadroTexto">
          <a:extLst>
            <a:ext uri="{FF2B5EF4-FFF2-40B4-BE49-F238E27FC236}">
              <a16:creationId xmlns:a16="http://schemas.microsoft.com/office/drawing/2014/main" xmlns="" id="{00000000-0008-0000-2000-0000B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1" name="291 CuadroTexto">
          <a:extLst>
            <a:ext uri="{FF2B5EF4-FFF2-40B4-BE49-F238E27FC236}">
              <a16:creationId xmlns:a16="http://schemas.microsoft.com/office/drawing/2014/main" xmlns="" id="{00000000-0008-0000-2000-0000B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2" name="292 CuadroTexto">
          <a:extLst>
            <a:ext uri="{FF2B5EF4-FFF2-40B4-BE49-F238E27FC236}">
              <a16:creationId xmlns:a16="http://schemas.microsoft.com/office/drawing/2014/main" xmlns="" id="{00000000-0008-0000-2000-0000B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3" name="293 CuadroTexto">
          <a:extLst>
            <a:ext uri="{FF2B5EF4-FFF2-40B4-BE49-F238E27FC236}">
              <a16:creationId xmlns:a16="http://schemas.microsoft.com/office/drawing/2014/main" xmlns="" id="{00000000-0008-0000-2000-0000B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4" name="294 CuadroTexto">
          <a:extLst>
            <a:ext uri="{FF2B5EF4-FFF2-40B4-BE49-F238E27FC236}">
              <a16:creationId xmlns:a16="http://schemas.microsoft.com/office/drawing/2014/main" xmlns="" id="{00000000-0008-0000-2000-0000B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5" name="295 CuadroTexto">
          <a:extLst>
            <a:ext uri="{FF2B5EF4-FFF2-40B4-BE49-F238E27FC236}">
              <a16:creationId xmlns:a16="http://schemas.microsoft.com/office/drawing/2014/main" xmlns="" id="{00000000-0008-0000-2000-0000B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6" name="296 CuadroTexto">
          <a:extLst>
            <a:ext uri="{FF2B5EF4-FFF2-40B4-BE49-F238E27FC236}">
              <a16:creationId xmlns:a16="http://schemas.microsoft.com/office/drawing/2014/main" xmlns="" id="{00000000-0008-0000-2000-0000B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07" name="17 CuadroTexto">
          <a:extLst>
            <a:ext uri="{FF2B5EF4-FFF2-40B4-BE49-F238E27FC236}">
              <a16:creationId xmlns:a16="http://schemas.microsoft.com/office/drawing/2014/main" xmlns="" id="{00000000-0008-0000-2000-0000B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008" name="90 CuadroTexto">
          <a:extLst>
            <a:ext uri="{FF2B5EF4-FFF2-40B4-BE49-F238E27FC236}">
              <a16:creationId xmlns:a16="http://schemas.microsoft.com/office/drawing/2014/main" xmlns="" id="{00000000-0008-0000-2000-0000C0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09" name="91 CuadroTexto">
          <a:extLst>
            <a:ext uri="{FF2B5EF4-FFF2-40B4-BE49-F238E27FC236}">
              <a16:creationId xmlns:a16="http://schemas.microsoft.com/office/drawing/2014/main" xmlns="" id="{00000000-0008-0000-2000-0000C1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0" name="92 CuadroTexto">
          <a:extLst>
            <a:ext uri="{FF2B5EF4-FFF2-40B4-BE49-F238E27FC236}">
              <a16:creationId xmlns:a16="http://schemas.microsoft.com/office/drawing/2014/main" xmlns="" id="{00000000-0008-0000-2000-0000C2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1" name="93 CuadroTexto">
          <a:extLst>
            <a:ext uri="{FF2B5EF4-FFF2-40B4-BE49-F238E27FC236}">
              <a16:creationId xmlns:a16="http://schemas.microsoft.com/office/drawing/2014/main" xmlns="" id="{00000000-0008-0000-2000-0000C3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2" name="94 CuadroTexto">
          <a:extLst>
            <a:ext uri="{FF2B5EF4-FFF2-40B4-BE49-F238E27FC236}">
              <a16:creationId xmlns:a16="http://schemas.microsoft.com/office/drawing/2014/main" xmlns="" id="{00000000-0008-0000-2000-0000C4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3" name="95 CuadroTexto">
          <a:extLst>
            <a:ext uri="{FF2B5EF4-FFF2-40B4-BE49-F238E27FC236}">
              <a16:creationId xmlns:a16="http://schemas.microsoft.com/office/drawing/2014/main" xmlns="" id="{00000000-0008-0000-2000-0000C5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4" name="96 CuadroTexto">
          <a:extLst>
            <a:ext uri="{FF2B5EF4-FFF2-40B4-BE49-F238E27FC236}">
              <a16:creationId xmlns:a16="http://schemas.microsoft.com/office/drawing/2014/main" xmlns="" id="{00000000-0008-0000-2000-0000C6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5" name="97 CuadroTexto">
          <a:extLst>
            <a:ext uri="{FF2B5EF4-FFF2-40B4-BE49-F238E27FC236}">
              <a16:creationId xmlns:a16="http://schemas.microsoft.com/office/drawing/2014/main" xmlns="" id="{00000000-0008-0000-2000-0000C7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6" name="98 CuadroTexto">
          <a:extLst>
            <a:ext uri="{FF2B5EF4-FFF2-40B4-BE49-F238E27FC236}">
              <a16:creationId xmlns:a16="http://schemas.microsoft.com/office/drawing/2014/main" xmlns="" id="{00000000-0008-0000-2000-0000C8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7" name="99 CuadroTexto">
          <a:extLst>
            <a:ext uri="{FF2B5EF4-FFF2-40B4-BE49-F238E27FC236}">
              <a16:creationId xmlns:a16="http://schemas.microsoft.com/office/drawing/2014/main" xmlns="" id="{00000000-0008-0000-2000-0000C9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8" name="100 CuadroTexto">
          <a:extLst>
            <a:ext uri="{FF2B5EF4-FFF2-40B4-BE49-F238E27FC236}">
              <a16:creationId xmlns:a16="http://schemas.microsoft.com/office/drawing/2014/main" xmlns="" id="{00000000-0008-0000-2000-0000CA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019" name="101 CuadroTexto">
          <a:extLst>
            <a:ext uri="{FF2B5EF4-FFF2-40B4-BE49-F238E27FC236}">
              <a16:creationId xmlns:a16="http://schemas.microsoft.com/office/drawing/2014/main" xmlns="" id="{00000000-0008-0000-2000-0000CB0B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020" name="118 CuadroTexto">
          <a:extLst>
            <a:ext uri="{FF2B5EF4-FFF2-40B4-BE49-F238E27FC236}">
              <a16:creationId xmlns:a16="http://schemas.microsoft.com/office/drawing/2014/main" xmlns="" id="{00000000-0008-0000-2000-0000C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1" name="119 CuadroTexto">
          <a:extLst>
            <a:ext uri="{FF2B5EF4-FFF2-40B4-BE49-F238E27FC236}">
              <a16:creationId xmlns:a16="http://schemas.microsoft.com/office/drawing/2014/main" xmlns="" id="{00000000-0008-0000-2000-0000C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2" name="120 CuadroTexto">
          <a:extLst>
            <a:ext uri="{FF2B5EF4-FFF2-40B4-BE49-F238E27FC236}">
              <a16:creationId xmlns:a16="http://schemas.microsoft.com/office/drawing/2014/main" xmlns="" id="{00000000-0008-0000-2000-0000C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3" name="121 CuadroTexto">
          <a:extLst>
            <a:ext uri="{FF2B5EF4-FFF2-40B4-BE49-F238E27FC236}">
              <a16:creationId xmlns:a16="http://schemas.microsoft.com/office/drawing/2014/main" xmlns="" id="{00000000-0008-0000-2000-0000C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4" name="122 CuadroTexto">
          <a:extLst>
            <a:ext uri="{FF2B5EF4-FFF2-40B4-BE49-F238E27FC236}">
              <a16:creationId xmlns:a16="http://schemas.microsoft.com/office/drawing/2014/main" xmlns="" id="{00000000-0008-0000-2000-0000D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5" name="123 CuadroTexto">
          <a:extLst>
            <a:ext uri="{FF2B5EF4-FFF2-40B4-BE49-F238E27FC236}">
              <a16:creationId xmlns:a16="http://schemas.microsoft.com/office/drawing/2014/main" xmlns="" id="{00000000-0008-0000-2000-0000D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6" name="124 CuadroTexto">
          <a:extLst>
            <a:ext uri="{FF2B5EF4-FFF2-40B4-BE49-F238E27FC236}">
              <a16:creationId xmlns:a16="http://schemas.microsoft.com/office/drawing/2014/main" xmlns="" id="{00000000-0008-0000-2000-0000D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7" name="125 CuadroTexto">
          <a:extLst>
            <a:ext uri="{FF2B5EF4-FFF2-40B4-BE49-F238E27FC236}">
              <a16:creationId xmlns:a16="http://schemas.microsoft.com/office/drawing/2014/main" xmlns="" id="{00000000-0008-0000-2000-0000D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8" name="143 CuadroTexto">
          <a:extLst>
            <a:ext uri="{FF2B5EF4-FFF2-40B4-BE49-F238E27FC236}">
              <a16:creationId xmlns:a16="http://schemas.microsoft.com/office/drawing/2014/main" xmlns="" id="{00000000-0008-0000-2000-0000D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29" name="144 CuadroTexto">
          <a:extLst>
            <a:ext uri="{FF2B5EF4-FFF2-40B4-BE49-F238E27FC236}">
              <a16:creationId xmlns:a16="http://schemas.microsoft.com/office/drawing/2014/main" xmlns="" id="{00000000-0008-0000-2000-0000D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0" name="145 CuadroTexto">
          <a:extLst>
            <a:ext uri="{FF2B5EF4-FFF2-40B4-BE49-F238E27FC236}">
              <a16:creationId xmlns:a16="http://schemas.microsoft.com/office/drawing/2014/main" xmlns="" id="{00000000-0008-0000-2000-0000D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1" name="146 CuadroTexto">
          <a:extLst>
            <a:ext uri="{FF2B5EF4-FFF2-40B4-BE49-F238E27FC236}">
              <a16:creationId xmlns:a16="http://schemas.microsoft.com/office/drawing/2014/main" xmlns="" id="{00000000-0008-0000-2000-0000D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2" name="147 CuadroTexto">
          <a:extLst>
            <a:ext uri="{FF2B5EF4-FFF2-40B4-BE49-F238E27FC236}">
              <a16:creationId xmlns:a16="http://schemas.microsoft.com/office/drawing/2014/main" xmlns="" id="{00000000-0008-0000-2000-0000D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3" name="148 CuadroTexto">
          <a:extLst>
            <a:ext uri="{FF2B5EF4-FFF2-40B4-BE49-F238E27FC236}">
              <a16:creationId xmlns:a16="http://schemas.microsoft.com/office/drawing/2014/main" xmlns="" id="{00000000-0008-0000-2000-0000D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4" name="149 CuadroTexto">
          <a:extLst>
            <a:ext uri="{FF2B5EF4-FFF2-40B4-BE49-F238E27FC236}">
              <a16:creationId xmlns:a16="http://schemas.microsoft.com/office/drawing/2014/main" xmlns="" id="{00000000-0008-0000-2000-0000D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5" name="150 CuadroTexto">
          <a:extLst>
            <a:ext uri="{FF2B5EF4-FFF2-40B4-BE49-F238E27FC236}">
              <a16:creationId xmlns:a16="http://schemas.microsoft.com/office/drawing/2014/main" xmlns="" id="{00000000-0008-0000-2000-0000D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6" name="151 CuadroTexto">
          <a:extLst>
            <a:ext uri="{FF2B5EF4-FFF2-40B4-BE49-F238E27FC236}">
              <a16:creationId xmlns:a16="http://schemas.microsoft.com/office/drawing/2014/main" xmlns="" id="{00000000-0008-0000-2000-0000D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7" name="152 CuadroTexto">
          <a:extLst>
            <a:ext uri="{FF2B5EF4-FFF2-40B4-BE49-F238E27FC236}">
              <a16:creationId xmlns:a16="http://schemas.microsoft.com/office/drawing/2014/main" xmlns="" id="{00000000-0008-0000-2000-0000D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8" name="153 CuadroTexto">
          <a:extLst>
            <a:ext uri="{FF2B5EF4-FFF2-40B4-BE49-F238E27FC236}">
              <a16:creationId xmlns:a16="http://schemas.microsoft.com/office/drawing/2014/main" xmlns="" id="{00000000-0008-0000-2000-0000D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39" name="154 CuadroTexto">
          <a:extLst>
            <a:ext uri="{FF2B5EF4-FFF2-40B4-BE49-F238E27FC236}">
              <a16:creationId xmlns:a16="http://schemas.microsoft.com/office/drawing/2014/main" xmlns="" id="{00000000-0008-0000-2000-0000D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0" name="155 CuadroTexto">
          <a:extLst>
            <a:ext uri="{FF2B5EF4-FFF2-40B4-BE49-F238E27FC236}">
              <a16:creationId xmlns:a16="http://schemas.microsoft.com/office/drawing/2014/main" xmlns="" id="{00000000-0008-0000-2000-0000E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1" name="156 CuadroTexto">
          <a:extLst>
            <a:ext uri="{FF2B5EF4-FFF2-40B4-BE49-F238E27FC236}">
              <a16:creationId xmlns:a16="http://schemas.microsoft.com/office/drawing/2014/main" xmlns="" id="{00000000-0008-0000-2000-0000E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2" name="157 CuadroTexto">
          <a:extLst>
            <a:ext uri="{FF2B5EF4-FFF2-40B4-BE49-F238E27FC236}">
              <a16:creationId xmlns:a16="http://schemas.microsoft.com/office/drawing/2014/main" xmlns="" id="{00000000-0008-0000-2000-0000E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3" name="158 CuadroTexto">
          <a:extLst>
            <a:ext uri="{FF2B5EF4-FFF2-40B4-BE49-F238E27FC236}">
              <a16:creationId xmlns:a16="http://schemas.microsoft.com/office/drawing/2014/main" xmlns="" id="{00000000-0008-0000-2000-0000E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4" name="159 CuadroTexto">
          <a:extLst>
            <a:ext uri="{FF2B5EF4-FFF2-40B4-BE49-F238E27FC236}">
              <a16:creationId xmlns:a16="http://schemas.microsoft.com/office/drawing/2014/main" xmlns="" id="{00000000-0008-0000-2000-0000E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5" name="160 CuadroTexto">
          <a:extLst>
            <a:ext uri="{FF2B5EF4-FFF2-40B4-BE49-F238E27FC236}">
              <a16:creationId xmlns:a16="http://schemas.microsoft.com/office/drawing/2014/main" xmlns="" id="{00000000-0008-0000-2000-0000E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6" name="161 CuadroTexto">
          <a:extLst>
            <a:ext uri="{FF2B5EF4-FFF2-40B4-BE49-F238E27FC236}">
              <a16:creationId xmlns:a16="http://schemas.microsoft.com/office/drawing/2014/main" xmlns="" id="{00000000-0008-0000-2000-0000E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7" name="162 CuadroTexto">
          <a:extLst>
            <a:ext uri="{FF2B5EF4-FFF2-40B4-BE49-F238E27FC236}">
              <a16:creationId xmlns:a16="http://schemas.microsoft.com/office/drawing/2014/main" xmlns="" id="{00000000-0008-0000-2000-0000E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8" name="163 CuadroTexto">
          <a:extLst>
            <a:ext uri="{FF2B5EF4-FFF2-40B4-BE49-F238E27FC236}">
              <a16:creationId xmlns:a16="http://schemas.microsoft.com/office/drawing/2014/main" xmlns="" id="{00000000-0008-0000-2000-0000E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49" name="164 CuadroTexto">
          <a:extLst>
            <a:ext uri="{FF2B5EF4-FFF2-40B4-BE49-F238E27FC236}">
              <a16:creationId xmlns:a16="http://schemas.microsoft.com/office/drawing/2014/main" xmlns="" id="{00000000-0008-0000-2000-0000E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0" name="165 CuadroTexto">
          <a:extLst>
            <a:ext uri="{FF2B5EF4-FFF2-40B4-BE49-F238E27FC236}">
              <a16:creationId xmlns:a16="http://schemas.microsoft.com/office/drawing/2014/main" xmlns="" id="{00000000-0008-0000-2000-0000E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1" name="166 CuadroTexto">
          <a:extLst>
            <a:ext uri="{FF2B5EF4-FFF2-40B4-BE49-F238E27FC236}">
              <a16:creationId xmlns:a16="http://schemas.microsoft.com/office/drawing/2014/main" xmlns="" id="{00000000-0008-0000-2000-0000E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2" name="167 CuadroTexto">
          <a:extLst>
            <a:ext uri="{FF2B5EF4-FFF2-40B4-BE49-F238E27FC236}">
              <a16:creationId xmlns:a16="http://schemas.microsoft.com/office/drawing/2014/main" xmlns="" id="{00000000-0008-0000-2000-0000E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3" name="168 CuadroTexto">
          <a:extLst>
            <a:ext uri="{FF2B5EF4-FFF2-40B4-BE49-F238E27FC236}">
              <a16:creationId xmlns:a16="http://schemas.microsoft.com/office/drawing/2014/main" xmlns="" id="{00000000-0008-0000-2000-0000E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4" name="169 CuadroTexto">
          <a:extLst>
            <a:ext uri="{FF2B5EF4-FFF2-40B4-BE49-F238E27FC236}">
              <a16:creationId xmlns:a16="http://schemas.microsoft.com/office/drawing/2014/main" xmlns="" id="{00000000-0008-0000-2000-0000E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5" name="170 CuadroTexto">
          <a:extLst>
            <a:ext uri="{FF2B5EF4-FFF2-40B4-BE49-F238E27FC236}">
              <a16:creationId xmlns:a16="http://schemas.microsoft.com/office/drawing/2014/main" xmlns="" id="{00000000-0008-0000-2000-0000E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6" name="171 CuadroTexto">
          <a:extLst>
            <a:ext uri="{FF2B5EF4-FFF2-40B4-BE49-F238E27FC236}">
              <a16:creationId xmlns:a16="http://schemas.microsoft.com/office/drawing/2014/main" xmlns="" id="{00000000-0008-0000-2000-0000F0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7" name="172 CuadroTexto">
          <a:extLst>
            <a:ext uri="{FF2B5EF4-FFF2-40B4-BE49-F238E27FC236}">
              <a16:creationId xmlns:a16="http://schemas.microsoft.com/office/drawing/2014/main" xmlns="" id="{00000000-0008-0000-2000-0000F1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8" name="173 CuadroTexto">
          <a:extLst>
            <a:ext uri="{FF2B5EF4-FFF2-40B4-BE49-F238E27FC236}">
              <a16:creationId xmlns:a16="http://schemas.microsoft.com/office/drawing/2014/main" xmlns="" id="{00000000-0008-0000-2000-0000F2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59" name="174 CuadroTexto">
          <a:extLst>
            <a:ext uri="{FF2B5EF4-FFF2-40B4-BE49-F238E27FC236}">
              <a16:creationId xmlns:a16="http://schemas.microsoft.com/office/drawing/2014/main" xmlns="" id="{00000000-0008-0000-2000-0000F3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0" name="175 CuadroTexto">
          <a:extLst>
            <a:ext uri="{FF2B5EF4-FFF2-40B4-BE49-F238E27FC236}">
              <a16:creationId xmlns:a16="http://schemas.microsoft.com/office/drawing/2014/main" xmlns="" id="{00000000-0008-0000-2000-0000F4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1" name="176 CuadroTexto">
          <a:extLst>
            <a:ext uri="{FF2B5EF4-FFF2-40B4-BE49-F238E27FC236}">
              <a16:creationId xmlns:a16="http://schemas.microsoft.com/office/drawing/2014/main" xmlns="" id="{00000000-0008-0000-2000-0000F5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2" name="177 CuadroTexto">
          <a:extLst>
            <a:ext uri="{FF2B5EF4-FFF2-40B4-BE49-F238E27FC236}">
              <a16:creationId xmlns:a16="http://schemas.microsoft.com/office/drawing/2014/main" xmlns="" id="{00000000-0008-0000-2000-0000F6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3" name="178 CuadroTexto">
          <a:extLst>
            <a:ext uri="{FF2B5EF4-FFF2-40B4-BE49-F238E27FC236}">
              <a16:creationId xmlns:a16="http://schemas.microsoft.com/office/drawing/2014/main" xmlns="" id="{00000000-0008-0000-2000-0000F7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4" name="179 CuadroTexto">
          <a:extLst>
            <a:ext uri="{FF2B5EF4-FFF2-40B4-BE49-F238E27FC236}">
              <a16:creationId xmlns:a16="http://schemas.microsoft.com/office/drawing/2014/main" xmlns="" id="{00000000-0008-0000-2000-0000F8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5" name="180 CuadroTexto">
          <a:extLst>
            <a:ext uri="{FF2B5EF4-FFF2-40B4-BE49-F238E27FC236}">
              <a16:creationId xmlns:a16="http://schemas.microsoft.com/office/drawing/2014/main" xmlns="" id="{00000000-0008-0000-2000-0000F9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6" name="181 CuadroTexto">
          <a:extLst>
            <a:ext uri="{FF2B5EF4-FFF2-40B4-BE49-F238E27FC236}">
              <a16:creationId xmlns:a16="http://schemas.microsoft.com/office/drawing/2014/main" xmlns="" id="{00000000-0008-0000-2000-0000FA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7" name="182 CuadroTexto">
          <a:extLst>
            <a:ext uri="{FF2B5EF4-FFF2-40B4-BE49-F238E27FC236}">
              <a16:creationId xmlns:a16="http://schemas.microsoft.com/office/drawing/2014/main" xmlns="" id="{00000000-0008-0000-2000-0000FB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8" name="183 CuadroTexto">
          <a:extLst>
            <a:ext uri="{FF2B5EF4-FFF2-40B4-BE49-F238E27FC236}">
              <a16:creationId xmlns:a16="http://schemas.microsoft.com/office/drawing/2014/main" xmlns="" id="{00000000-0008-0000-2000-0000FC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69" name="184 CuadroTexto">
          <a:extLst>
            <a:ext uri="{FF2B5EF4-FFF2-40B4-BE49-F238E27FC236}">
              <a16:creationId xmlns:a16="http://schemas.microsoft.com/office/drawing/2014/main" xmlns="" id="{00000000-0008-0000-2000-0000FD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0" name="185 CuadroTexto">
          <a:extLst>
            <a:ext uri="{FF2B5EF4-FFF2-40B4-BE49-F238E27FC236}">
              <a16:creationId xmlns:a16="http://schemas.microsoft.com/office/drawing/2014/main" xmlns="" id="{00000000-0008-0000-2000-0000FE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1" name="186 CuadroTexto">
          <a:extLst>
            <a:ext uri="{FF2B5EF4-FFF2-40B4-BE49-F238E27FC236}">
              <a16:creationId xmlns:a16="http://schemas.microsoft.com/office/drawing/2014/main" xmlns="" id="{00000000-0008-0000-2000-0000FF0B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2" name="187 CuadroTexto">
          <a:extLst>
            <a:ext uri="{FF2B5EF4-FFF2-40B4-BE49-F238E27FC236}">
              <a16:creationId xmlns:a16="http://schemas.microsoft.com/office/drawing/2014/main" xmlns="" id="{00000000-0008-0000-2000-00000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3" name="188 CuadroTexto">
          <a:extLst>
            <a:ext uri="{FF2B5EF4-FFF2-40B4-BE49-F238E27FC236}">
              <a16:creationId xmlns:a16="http://schemas.microsoft.com/office/drawing/2014/main" xmlns="" id="{00000000-0008-0000-2000-00000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4" name="189 CuadroTexto">
          <a:extLst>
            <a:ext uri="{FF2B5EF4-FFF2-40B4-BE49-F238E27FC236}">
              <a16:creationId xmlns:a16="http://schemas.microsoft.com/office/drawing/2014/main" xmlns="" id="{00000000-0008-0000-2000-00000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5" name="190 CuadroTexto">
          <a:extLst>
            <a:ext uri="{FF2B5EF4-FFF2-40B4-BE49-F238E27FC236}">
              <a16:creationId xmlns:a16="http://schemas.microsoft.com/office/drawing/2014/main" xmlns="" id="{00000000-0008-0000-2000-00000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6" name="191 CuadroTexto">
          <a:extLst>
            <a:ext uri="{FF2B5EF4-FFF2-40B4-BE49-F238E27FC236}">
              <a16:creationId xmlns:a16="http://schemas.microsoft.com/office/drawing/2014/main" xmlns="" id="{00000000-0008-0000-2000-00000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7" name="192 CuadroTexto">
          <a:extLst>
            <a:ext uri="{FF2B5EF4-FFF2-40B4-BE49-F238E27FC236}">
              <a16:creationId xmlns:a16="http://schemas.microsoft.com/office/drawing/2014/main" xmlns="" id="{00000000-0008-0000-2000-00000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8" name="193 CuadroTexto">
          <a:extLst>
            <a:ext uri="{FF2B5EF4-FFF2-40B4-BE49-F238E27FC236}">
              <a16:creationId xmlns:a16="http://schemas.microsoft.com/office/drawing/2014/main" xmlns="" id="{00000000-0008-0000-2000-00000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79" name="194 CuadroTexto">
          <a:extLst>
            <a:ext uri="{FF2B5EF4-FFF2-40B4-BE49-F238E27FC236}">
              <a16:creationId xmlns:a16="http://schemas.microsoft.com/office/drawing/2014/main" xmlns="" id="{00000000-0008-0000-2000-00000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0" name="195 CuadroTexto">
          <a:extLst>
            <a:ext uri="{FF2B5EF4-FFF2-40B4-BE49-F238E27FC236}">
              <a16:creationId xmlns:a16="http://schemas.microsoft.com/office/drawing/2014/main" xmlns="" id="{00000000-0008-0000-2000-00000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1" name="196 CuadroTexto">
          <a:extLst>
            <a:ext uri="{FF2B5EF4-FFF2-40B4-BE49-F238E27FC236}">
              <a16:creationId xmlns:a16="http://schemas.microsoft.com/office/drawing/2014/main" xmlns="" id="{00000000-0008-0000-2000-00000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2" name="197 CuadroTexto">
          <a:extLst>
            <a:ext uri="{FF2B5EF4-FFF2-40B4-BE49-F238E27FC236}">
              <a16:creationId xmlns:a16="http://schemas.microsoft.com/office/drawing/2014/main" xmlns="" id="{00000000-0008-0000-2000-00000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3" name="198 CuadroTexto">
          <a:extLst>
            <a:ext uri="{FF2B5EF4-FFF2-40B4-BE49-F238E27FC236}">
              <a16:creationId xmlns:a16="http://schemas.microsoft.com/office/drawing/2014/main" xmlns="" id="{00000000-0008-0000-2000-00000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4" name="199 CuadroTexto">
          <a:extLst>
            <a:ext uri="{FF2B5EF4-FFF2-40B4-BE49-F238E27FC236}">
              <a16:creationId xmlns:a16="http://schemas.microsoft.com/office/drawing/2014/main" xmlns="" id="{00000000-0008-0000-2000-00000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5" name="200 CuadroTexto">
          <a:extLst>
            <a:ext uri="{FF2B5EF4-FFF2-40B4-BE49-F238E27FC236}">
              <a16:creationId xmlns:a16="http://schemas.microsoft.com/office/drawing/2014/main" xmlns="" id="{00000000-0008-0000-2000-00000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6" name="201 CuadroTexto">
          <a:extLst>
            <a:ext uri="{FF2B5EF4-FFF2-40B4-BE49-F238E27FC236}">
              <a16:creationId xmlns:a16="http://schemas.microsoft.com/office/drawing/2014/main" xmlns="" id="{00000000-0008-0000-2000-00000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7" name="202 CuadroTexto">
          <a:extLst>
            <a:ext uri="{FF2B5EF4-FFF2-40B4-BE49-F238E27FC236}">
              <a16:creationId xmlns:a16="http://schemas.microsoft.com/office/drawing/2014/main" xmlns="" id="{00000000-0008-0000-2000-00000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8" name="203 CuadroTexto">
          <a:extLst>
            <a:ext uri="{FF2B5EF4-FFF2-40B4-BE49-F238E27FC236}">
              <a16:creationId xmlns:a16="http://schemas.microsoft.com/office/drawing/2014/main" xmlns="" id="{00000000-0008-0000-2000-00001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89" name="204 CuadroTexto">
          <a:extLst>
            <a:ext uri="{FF2B5EF4-FFF2-40B4-BE49-F238E27FC236}">
              <a16:creationId xmlns:a16="http://schemas.microsoft.com/office/drawing/2014/main" xmlns="" id="{00000000-0008-0000-2000-00001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0" name="205 CuadroTexto">
          <a:extLst>
            <a:ext uri="{FF2B5EF4-FFF2-40B4-BE49-F238E27FC236}">
              <a16:creationId xmlns:a16="http://schemas.microsoft.com/office/drawing/2014/main" xmlns="" id="{00000000-0008-0000-2000-00001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1" name="206 CuadroTexto">
          <a:extLst>
            <a:ext uri="{FF2B5EF4-FFF2-40B4-BE49-F238E27FC236}">
              <a16:creationId xmlns:a16="http://schemas.microsoft.com/office/drawing/2014/main" xmlns="" id="{00000000-0008-0000-2000-00001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2" name="207 CuadroTexto">
          <a:extLst>
            <a:ext uri="{FF2B5EF4-FFF2-40B4-BE49-F238E27FC236}">
              <a16:creationId xmlns:a16="http://schemas.microsoft.com/office/drawing/2014/main" xmlns="" id="{00000000-0008-0000-2000-00001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3" name="208 CuadroTexto">
          <a:extLst>
            <a:ext uri="{FF2B5EF4-FFF2-40B4-BE49-F238E27FC236}">
              <a16:creationId xmlns:a16="http://schemas.microsoft.com/office/drawing/2014/main" xmlns="" id="{00000000-0008-0000-2000-00001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4" name="209 CuadroTexto">
          <a:extLst>
            <a:ext uri="{FF2B5EF4-FFF2-40B4-BE49-F238E27FC236}">
              <a16:creationId xmlns:a16="http://schemas.microsoft.com/office/drawing/2014/main" xmlns="" id="{00000000-0008-0000-2000-00001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5" name="210 CuadroTexto">
          <a:extLst>
            <a:ext uri="{FF2B5EF4-FFF2-40B4-BE49-F238E27FC236}">
              <a16:creationId xmlns:a16="http://schemas.microsoft.com/office/drawing/2014/main" xmlns="" id="{00000000-0008-0000-2000-00001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6" name="211 CuadroTexto">
          <a:extLst>
            <a:ext uri="{FF2B5EF4-FFF2-40B4-BE49-F238E27FC236}">
              <a16:creationId xmlns:a16="http://schemas.microsoft.com/office/drawing/2014/main" xmlns="" id="{00000000-0008-0000-2000-00001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7" name="212 CuadroTexto">
          <a:extLst>
            <a:ext uri="{FF2B5EF4-FFF2-40B4-BE49-F238E27FC236}">
              <a16:creationId xmlns:a16="http://schemas.microsoft.com/office/drawing/2014/main" xmlns="" id="{00000000-0008-0000-2000-00001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8" name="213 CuadroTexto">
          <a:extLst>
            <a:ext uri="{FF2B5EF4-FFF2-40B4-BE49-F238E27FC236}">
              <a16:creationId xmlns:a16="http://schemas.microsoft.com/office/drawing/2014/main" xmlns="" id="{00000000-0008-0000-2000-00001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099" name="214 CuadroTexto">
          <a:extLst>
            <a:ext uri="{FF2B5EF4-FFF2-40B4-BE49-F238E27FC236}">
              <a16:creationId xmlns:a16="http://schemas.microsoft.com/office/drawing/2014/main" xmlns="" id="{00000000-0008-0000-2000-00001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0" name="215 CuadroTexto">
          <a:extLst>
            <a:ext uri="{FF2B5EF4-FFF2-40B4-BE49-F238E27FC236}">
              <a16:creationId xmlns:a16="http://schemas.microsoft.com/office/drawing/2014/main" xmlns="" id="{00000000-0008-0000-2000-00001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1" name="216 CuadroTexto">
          <a:extLst>
            <a:ext uri="{FF2B5EF4-FFF2-40B4-BE49-F238E27FC236}">
              <a16:creationId xmlns:a16="http://schemas.microsoft.com/office/drawing/2014/main" xmlns="" id="{00000000-0008-0000-2000-00001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2" name="217 CuadroTexto">
          <a:extLst>
            <a:ext uri="{FF2B5EF4-FFF2-40B4-BE49-F238E27FC236}">
              <a16:creationId xmlns:a16="http://schemas.microsoft.com/office/drawing/2014/main" xmlns="" id="{00000000-0008-0000-2000-00001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3" name="218 CuadroTexto">
          <a:extLst>
            <a:ext uri="{FF2B5EF4-FFF2-40B4-BE49-F238E27FC236}">
              <a16:creationId xmlns:a16="http://schemas.microsoft.com/office/drawing/2014/main" xmlns="" id="{00000000-0008-0000-2000-00001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4" name="219 CuadroTexto">
          <a:extLst>
            <a:ext uri="{FF2B5EF4-FFF2-40B4-BE49-F238E27FC236}">
              <a16:creationId xmlns:a16="http://schemas.microsoft.com/office/drawing/2014/main" xmlns="" id="{00000000-0008-0000-2000-00002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5" name="220 CuadroTexto">
          <a:extLst>
            <a:ext uri="{FF2B5EF4-FFF2-40B4-BE49-F238E27FC236}">
              <a16:creationId xmlns:a16="http://schemas.microsoft.com/office/drawing/2014/main" xmlns="" id="{00000000-0008-0000-2000-00002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6" name="221 CuadroTexto">
          <a:extLst>
            <a:ext uri="{FF2B5EF4-FFF2-40B4-BE49-F238E27FC236}">
              <a16:creationId xmlns:a16="http://schemas.microsoft.com/office/drawing/2014/main" xmlns="" id="{00000000-0008-0000-2000-00002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7" name="222 CuadroTexto">
          <a:extLst>
            <a:ext uri="{FF2B5EF4-FFF2-40B4-BE49-F238E27FC236}">
              <a16:creationId xmlns:a16="http://schemas.microsoft.com/office/drawing/2014/main" xmlns="" id="{00000000-0008-0000-2000-00002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8" name="223 CuadroTexto">
          <a:extLst>
            <a:ext uri="{FF2B5EF4-FFF2-40B4-BE49-F238E27FC236}">
              <a16:creationId xmlns:a16="http://schemas.microsoft.com/office/drawing/2014/main" xmlns="" id="{00000000-0008-0000-2000-00002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09" name="224 CuadroTexto">
          <a:extLst>
            <a:ext uri="{FF2B5EF4-FFF2-40B4-BE49-F238E27FC236}">
              <a16:creationId xmlns:a16="http://schemas.microsoft.com/office/drawing/2014/main" xmlns="" id="{00000000-0008-0000-2000-00002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0" name="225 CuadroTexto">
          <a:extLst>
            <a:ext uri="{FF2B5EF4-FFF2-40B4-BE49-F238E27FC236}">
              <a16:creationId xmlns:a16="http://schemas.microsoft.com/office/drawing/2014/main" xmlns="" id="{00000000-0008-0000-2000-00002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1" name="226 CuadroTexto">
          <a:extLst>
            <a:ext uri="{FF2B5EF4-FFF2-40B4-BE49-F238E27FC236}">
              <a16:creationId xmlns:a16="http://schemas.microsoft.com/office/drawing/2014/main" xmlns="" id="{00000000-0008-0000-2000-00002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2" name="227 CuadroTexto">
          <a:extLst>
            <a:ext uri="{FF2B5EF4-FFF2-40B4-BE49-F238E27FC236}">
              <a16:creationId xmlns:a16="http://schemas.microsoft.com/office/drawing/2014/main" xmlns="" id="{00000000-0008-0000-2000-00002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3" name="228 CuadroTexto">
          <a:extLst>
            <a:ext uri="{FF2B5EF4-FFF2-40B4-BE49-F238E27FC236}">
              <a16:creationId xmlns:a16="http://schemas.microsoft.com/office/drawing/2014/main" xmlns="" id="{00000000-0008-0000-2000-00002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4" name="229 CuadroTexto">
          <a:extLst>
            <a:ext uri="{FF2B5EF4-FFF2-40B4-BE49-F238E27FC236}">
              <a16:creationId xmlns:a16="http://schemas.microsoft.com/office/drawing/2014/main" xmlns="" id="{00000000-0008-0000-2000-00002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5" name="230 CuadroTexto">
          <a:extLst>
            <a:ext uri="{FF2B5EF4-FFF2-40B4-BE49-F238E27FC236}">
              <a16:creationId xmlns:a16="http://schemas.microsoft.com/office/drawing/2014/main" xmlns="" id="{00000000-0008-0000-2000-00002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6" name="231 CuadroTexto">
          <a:extLst>
            <a:ext uri="{FF2B5EF4-FFF2-40B4-BE49-F238E27FC236}">
              <a16:creationId xmlns:a16="http://schemas.microsoft.com/office/drawing/2014/main" xmlns="" id="{00000000-0008-0000-2000-00002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7" name="232 CuadroTexto">
          <a:extLst>
            <a:ext uri="{FF2B5EF4-FFF2-40B4-BE49-F238E27FC236}">
              <a16:creationId xmlns:a16="http://schemas.microsoft.com/office/drawing/2014/main" xmlns="" id="{00000000-0008-0000-2000-00002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8" name="233 CuadroTexto">
          <a:extLst>
            <a:ext uri="{FF2B5EF4-FFF2-40B4-BE49-F238E27FC236}">
              <a16:creationId xmlns:a16="http://schemas.microsoft.com/office/drawing/2014/main" xmlns="" id="{00000000-0008-0000-2000-00002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19" name="234 CuadroTexto">
          <a:extLst>
            <a:ext uri="{FF2B5EF4-FFF2-40B4-BE49-F238E27FC236}">
              <a16:creationId xmlns:a16="http://schemas.microsoft.com/office/drawing/2014/main" xmlns="" id="{00000000-0008-0000-2000-00002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0" name="235 CuadroTexto">
          <a:extLst>
            <a:ext uri="{FF2B5EF4-FFF2-40B4-BE49-F238E27FC236}">
              <a16:creationId xmlns:a16="http://schemas.microsoft.com/office/drawing/2014/main" xmlns="" id="{00000000-0008-0000-2000-00003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1" name="236 CuadroTexto">
          <a:extLst>
            <a:ext uri="{FF2B5EF4-FFF2-40B4-BE49-F238E27FC236}">
              <a16:creationId xmlns:a16="http://schemas.microsoft.com/office/drawing/2014/main" xmlns="" id="{00000000-0008-0000-2000-00003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2" name="237 CuadroTexto">
          <a:extLst>
            <a:ext uri="{FF2B5EF4-FFF2-40B4-BE49-F238E27FC236}">
              <a16:creationId xmlns:a16="http://schemas.microsoft.com/office/drawing/2014/main" xmlns="" id="{00000000-0008-0000-2000-00003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3" name="238 CuadroTexto">
          <a:extLst>
            <a:ext uri="{FF2B5EF4-FFF2-40B4-BE49-F238E27FC236}">
              <a16:creationId xmlns:a16="http://schemas.microsoft.com/office/drawing/2014/main" xmlns="" id="{00000000-0008-0000-2000-00003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4" name="239 CuadroTexto">
          <a:extLst>
            <a:ext uri="{FF2B5EF4-FFF2-40B4-BE49-F238E27FC236}">
              <a16:creationId xmlns:a16="http://schemas.microsoft.com/office/drawing/2014/main" xmlns="" id="{00000000-0008-0000-2000-00003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5" name="240 CuadroTexto">
          <a:extLst>
            <a:ext uri="{FF2B5EF4-FFF2-40B4-BE49-F238E27FC236}">
              <a16:creationId xmlns:a16="http://schemas.microsoft.com/office/drawing/2014/main" xmlns="" id="{00000000-0008-0000-2000-00003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6" name="241 CuadroTexto">
          <a:extLst>
            <a:ext uri="{FF2B5EF4-FFF2-40B4-BE49-F238E27FC236}">
              <a16:creationId xmlns:a16="http://schemas.microsoft.com/office/drawing/2014/main" xmlns="" id="{00000000-0008-0000-2000-00003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7" name="242 CuadroTexto">
          <a:extLst>
            <a:ext uri="{FF2B5EF4-FFF2-40B4-BE49-F238E27FC236}">
              <a16:creationId xmlns:a16="http://schemas.microsoft.com/office/drawing/2014/main" xmlns="" id="{00000000-0008-0000-2000-00003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8" name="243 CuadroTexto">
          <a:extLst>
            <a:ext uri="{FF2B5EF4-FFF2-40B4-BE49-F238E27FC236}">
              <a16:creationId xmlns:a16="http://schemas.microsoft.com/office/drawing/2014/main" xmlns="" id="{00000000-0008-0000-2000-00003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29" name="244 CuadroTexto">
          <a:extLst>
            <a:ext uri="{FF2B5EF4-FFF2-40B4-BE49-F238E27FC236}">
              <a16:creationId xmlns:a16="http://schemas.microsoft.com/office/drawing/2014/main" xmlns="" id="{00000000-0008-0000-2000-00003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0" name="245 CuadroTexto">
          <a:extLst>
            <a:ext uri="{FF2B5EF4-FFF2-40B4-BE49-F238E27FC236}">
              <a16:creationId xmlns:a16="http://schemas.microsoft.com/office/drawing/2014/main" xmlns="" id="{00000000-0008-0000-2000-00003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1" name="246 CuadroTexto">
          <a:extLst>
            <a:ext uri="{FF2B5EF4-FFF2-40B4-BE49-F238E27FC236}">
              <a16:creationId xmlns:a16="http://schemas.microsoft.com/office/drawing/2014/main" xmlns="" id="{00000000-0008-0000-2000-00003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2" name="247 CuadroTexto">
          <a:extLst>
            <a:ext uri="{FF2B5EF4-FFF2-40B4-BE49-F238E27FC236}">
              <a16:creationId xmlns:a16="http://schemas.microsoft.com/office/drawing/2014/main" xmlns="" id="{00000000-0008-0000-2000-00003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3" name="248 CuadroTexto">
          <a:extLst>
            <a:ext uri="{FF2B5EF4-FFF2-40B4-BE49-F238E27FC236}">
              <a16:creationId xmlns:a16="http://schemas.microsoft.com/office/drawing/2014/main" xmlns="" id="{00000000-0008-0000-2000-00003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4" name="249 CuadroTexto">
          <a:extLst>
            <a:ext uri="{FF2B5EF4-FFF2-40B4-BE49-F238E27FC236}">
              <a16:creationId xmlns:a16="http://schemas.microsoft.com/office/drawing/2014/main" xmlns="" id="{00000000-0008-0000-2000-00003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5" name="250 CuadroTexto">
          <a:extLst>
            <a:ext uri="{FF2B5EF4-FFF2-40B4-BE49-F238E27FC236}">
              <a16:creationId xmlns:a16="http://schemas.microsoft.com/office/drawing/2014/main" xmlns="" id="{00000000-0008-0000-2000-00003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6" name="251 CuadroTexto">
          <a:extLst>
            <a:ext uri="{FF2B5EF4-FFF2-40B4-BE49-F238E27FC236}">
              <a16:creationId xmlns:a16="http://schemas.microsoft.com/office/drawing/2014/main" xmlns="" id="{00000000-0008-0000-2000-00004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7" name="252 CuadroTexto">
          <a:extLst>
            <a:ext uri="{FF2B5EF4-FFF2-40B4-BE49-F238E27FC236}">
              <a16:creationId xmlns:a16="http://schemas.microsoft.com/office/drawing/2014/main" xmlns="" id="{00000000-0008-0000-2000-00004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8" name="253 CuadroTexto">
          <a:extLst>
            <a:ext uri="{FF2B5EF4-FFF2-40B4-BE49-F238E27FC236}">
              <a16:creationId xmlns:a16="http://schemas.microsoft.com/office/drawing/2014/main" xmlns="" id="{00000000-0008-0000-2000-00004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39" name="254 CuadroTexto">
          <a:extLst>
            <a:ext uri="{FF2B5EF4-FFF2-40B4-BE49-F238E27FC236}">
              <a16:creationId xmlns:a16="http://schemas.microsoft.com/office/drawing/2014/main" xmlns="" id="{00000000-0008-0000-2000-00004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0" name="255 CuadroTexto">
          <a:extLst>
            <a:ext uri="{FF2B5EF4-FFF2-40B4-BE49-F238E27FC236}">
              <a16:creationId xmlns:a16="http://schemas.microsoft.com/office/drawing/2014/main" xmlns="" id="{00000000-0008-0000-2000-00004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1" name="256 CuadroTexto">
          <a:extLst>
            <a:ext uri="{FF2B5EF4-FFF2-40B4-BE49-F238E27FC236}">
              <a16:creationId xmlns:a16="http://schemas.microsoft.com/office/drawing/2014/main" xmlns="" id="{00000000-0008-0000-2000-00004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2" name="257 CuadroTexto">
          <a:extLst>
            <a:ext uri="{FF2B5EF4-FFF2-40B4-BE49-F238E27FC236}">
              <a16:creationId xmlns:a16="http://schemas.microsoft.com/office/drawing/2014/main" xmlns="" id="{00000000-0008-0000-2000-00004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3" name="258 CuadroTexto">
          <a:extLst>
            <a:ext uri="{FF2B5EF4-FFF2-40B4-BE49-F238E27FC236}">
              <a16:creationId xmlns:a16="http://schemas.microsoft.com/office/drawing/2014/main" xmlns="" id="{00000000-0008-0000-2000-00004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4" name="259 CuadroTexto">
          <a:extLst>
            <a:ext uri="{FF2B5EF4-FFF2-40B4-BE49-F238E27FC236}">
              <a16:creationId xmlns:a16="http://schemas.microsoft.com/office/drawing/2014/main" xmlns="" id="{00000000-0008-0000-2000-00004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5" name="260 CuadroTexto">
          <a:extLst>
            <a:ext uri="{FF2B5EF4-FFF2-40B4-BE49-F238E27FC236}">
              <a16:creationId xmlns:a16="http://schemas.microsoft.com/office/drawing/2014/main" xmlns="" id="{00000000-0008-0000-2000-00004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6" name="261 CuadroTexto">
          <a:extLst>
            <a:ext uri="{FF2B5EF4-FFF2-40B4-BE49-F238E27FC236}">
              <a16:creationId xmlns:a16="http://schemas.microsoft.com/office/drawing/2014/main" xmlns="" id="{00000000-0008-0000-2000-00004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7" name="262 CuadroTexto">
          <a:extLst>
            <a:ext uri="{FF2B5EF4-FFF2-40B4-BE49-F238E27FC236}">
              <a16:creationId xmlns:a16="http://schemas.microsoft.com/office/drawing/2014/main" xmlns="" id="{00000000-0008-0000-2000-00004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8" name="263 CuadroTexto">
          <a:extLst>
            <a:ext uri="{FF2B5EF4-FFF2-40B4-BE49-F238E27FC236}">
              <a16:creationId xmlns:a16="http://schemas.microsoft.com/office/drawing/2014/main" xmlns="" id="{00000000-0008-0000-2000-00004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49" name="264 CuadroTexto">
          <a:extLst>
            <a:ext uri="{FF2B5EF4-FFF2-40B4-BE49-F238E27FC236}">
              <a16:creationId xmlns:a16="http://schemas.microsoft.com/office/drawing/2014/main" xmlns="" id="{00000000-0008-0000-2000-00004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0" name="265 CuadroTexto">
          <a:extLst>
            <a:ext uri="{FF2B5EF4-FFF2-40B4-BE49-F238E27FC236}">
              <a16:creationId xmlns:a16="http://schemas.microsoft.com/office/drawing/2014/main" xmlns="" id="{00000000-0008-0000-2000-00004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1" name="266 CuadroTexto">
          <a:extLst>
            <a:ext uri="{FF2B5EF4-FFF2-40B4-BE49-F238E27FC236}">
              <a16:creationId xmlns:a16="http://schemas.microsoft.com/office/drawing/2014/main" xmlns="" id="{00000000-0008-0000-2000-00004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52" name="267 CuadroTexto">
          <a:extLst>
            <a:ext uri="{FF2B5EF4-FFF2-40B4-BE49-F238E27FC236}">
              <a16:creationId xmlns:a16="http://schemas.microsoft.com/office/drawing/2014/main" xmlns="" id="{00000000-0008-0000-2000-00005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153" name="268 CuadroTexto">
          <a:extLst>
            <a:ext uri="{FF2B5EF4-FFF2-40B4-BE49-F238E27FC236}">
              <a16:creationId xmlns:a16="http://schemas.microsoft.com/office/drawing/2014/main" xmlns="" id="{00000000-0008-0000-2000-00005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4" name="269 CuadroTexto">
          <a:extLst>
            <a:ext uri="{FF2B5EF4-FFF2-40B4-BE49-F238E27FC236}">
              <a16:creationId xmlns:a16="http://schemas.microsoft.com/office/drawing/2014/main" xmlns="" id="{00000000-0008-0000-2000-000052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5" name="270 CuadroTexto">
          <a:extLst>
            <a:ext uri="{FF2B5EF4-FFF2-40B4-BE49-F238E27FC236}">
              <a16:creationId xmlns:a16="http://schemas.microsoft.com/office/drawing/2014/main" xmlns="" id="{00000000-0008-0000-2000-000053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6" name="271 CuadroTexto">
          <a:extLst>
            <a:ext uri="{FF2B5EF4-FFF2-40B4-BE49-F238E27FC236}">
              <a16:creationId xmlns:a16="http://schemas.microsoft.com/office/drawing/2014/main" xmlns="" id="{00000000-0008-0000-2000-000054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7" name="272 CuadroTexto">
          <a:extLst>
            <a:ext uri="{FF2B5EF4-FFF2-40B4-BE49-F238E27FC236}">
              <a16:creationId xmlns:a16="http://schemas.microsoft.com/office/drawing/2014/main" xmlns="" id="{00000000-0008-0000-2000-000055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8" name="273 CuadroTexto">
          <a:extLst>
            <a:ext uri="{FF2B5EF4-FFF2-40B4-BE49-F238E27FC236}">
              <a16:creationId xmlns:a16="http://schemas.microsoft.com/office/drawing/2014/main" xmlns="" id="{00000000-0008-0000-2000-000056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59" name="274 CuadroTexto">
          <a:extLst>
            <a:ext uri="{FF2B5EF4-FFF2-40B4-BE49-F238E27FC236}">
              <a16:creationId xmlns:a16="http://schemas.microsoft.com/office/drawing/2014/main" xmlns="" id="{00000000-0008-0000-2000-000057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0" name="275 CuadroTexto">
          <a:extLst>
            <a:ext uri="{FF2B5EF4-FFF2-40B4-BE49-F238E27FC236}">
              <a16:creationId xmlns:a16="http://schemas.microsoft.com/office/drawing/2014/main" xmlns="" id="{00000000-0008-0000-2000-000058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1" name="276 CuadroTexto">
          <a:extLst>
            <a:ext uri="{FF2B5EF4-FFF2-40B4-BE49-F238E27FC236}">
              <a16:creationId xmlns:a16="http://schemas.microsoft.com/office/drawing/2014/main" xmlns="" id="{00000000-0008-0000-2000-000059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2" name="277 CuadroTexto">
          <a:extLst>
            <a:ext uri="{FF2B5EF4-FFF2-40B4-BE49-F238E27FC236}">
              <a16:creationId xmlns:a16="http://schemas.microsoft.com/office/drawing/2014/main" xmlns="" id="{00000000-0008-0000-2000-00005A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3" name="278 CuadroTexto">
          <a:extLst>
            <a:ext uri="{FF2B5EF4-FFF2-40B4-BE49-F238E27FC236}">
              <a16:creationId xmlns:a16="http://schemas.microsoft.com/office/drawing/2014/main" xmlns="" id="{00000000-0008-0000-2000-00005B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4" name="279 CuadroTexto">
          <a:extLst>
            <a:ext uri="{FF2B5EF4-FFF2-40B4-BE49-F238E27FC236}">
              <a16:creationId xmlns:a16="http://schemas.microsoft.com/office/drawing/2014/main" xmlns="" id="{00000000-0008-0000-2000-00005C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5" name="280 CuadroTexto">
          <a:extLst>
            <a:ext uri="{FF2B5EF4-FFF2-40B4-BE49-F238E27FC236}">
              <a16:creationId xmlns:a16="http://schemas.microsoft.com/office/drawing/2014/main" xmlns="" id="{00000000-0008-0000-2000-00005D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6" name="281 CuadroTexto">
          <a:extLst>
            <a:ext uri="{FF2B5EF4-FFF2-40B4-BE49-F238E27FC236}">
              <a16:creationId xmlns:a16="http://schemas.microsoft.com/office/drawing/2014/main" xmlns="" id="{00000000-0008-0000-2000-00005E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7" name="282 CuadroTexto">
          <a:extLst>
            <a:ext uri="{FF2B5EF4-FFF2-40B4-BE49-F238E27FC236}">
              <a16:creationId xmlns:a16="http://schemas.microsoft.com/office/drawing/2014/main" xmlns="" id="{00000000-0008-0000-2000-00005F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8" name="283 CuadroTexto">
          <a:extLst>
            <a:ext uri="{FF2B5EF4-FFF2-40B4-BE49-F238E27FC236}">
              <a16:creationId xmlns:a16="http://schemas.microsoft.com/office/drawing/2014/main" xmlns="" id="{00000000-0008-0000-2000-000060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169" name="284 CuadroTexto">
          <a:extLst>
            <a:ext uri="{FF2B5EF4-FFF2-40B4-BE49-F238E27FC236}">
              <a16:creationId xmlns:a16="http://schemas.microsoft.com/office/drawing/2014/main" xmlns="" id="{00000000-0008-0000-2000-0000610C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170" name="285 CuadroTexto">
          <a:extLst>
            <a:ext uri="{FF2B5EF4-FFF2-40B4-BE49-F238E27FC236}">
              <a16:creationId xmlns:a16="http://schemas.microsoft.com/office/drawing/2014/main" xmlns="" id="{00000000-0008-0000-2000-00006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1" name="286 CuadroTexto">
          <a:extLst>
            <a:ext uri="{FF2B5EF4-FFF2-40B4-BE49-F238E27FC236}">
              <a16:creationId xmlns:a16="http://schemas.microsoft.com/office/drawing/2014/main" xmlns="" id="{00000000-0008-0000-2000-00006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2" name="287 CuadroTexto">
          <a:extLst>
            <a:ext uri="{FF2B5EF4-FFF2-40B4-BE49-F238E27FC236}">
              <a16:creationId xmlns:a16="http://schemas.microsoft.com/office/drawing/2014/main" xmlns="" id="{00000000-0008-0000-2000-00006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3" name="288 CuadroTexto">
          <a:extLst>
            <a:ext uri="{FF2B5EF4-FFF2-40B4-BE49-F238E27FC236}">
              <a16:creationId xmlns:a16="http://schemas.microsoft.com/office/drawing/2014/main" xmlns="" id="{00000000-0008-0000-2000-00006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4" name="289 CuadroTexto">
          <a:extLst>
            <a:ext uri="{FF2B5EF4-FFF2-40B4-BE49-F238E27FC236}">
              <a16:creationId xmlns:a16="http://schemas.microsoft.com/office/drawing/2014/main" xmlns="" id="{00000000-0008-0000-2000-00006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5" name="290 CuadroTexto">
          <a:extLst>
            <a:ext uri="{FF2B5EF4-FFF2-40B4-BE49-F238E27FC236}">
              <a16:creationId xmlns:a16="http://schemas.microsoft.com/office/drawing/2014/main" xmlns="" id="{00000000-0008-0000-2000-00006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6" name="291 CuadroTexto">
          <a:extLst>
            <a:ext uri="{FF2B5EF4-FFF2-40B4-BE49-F238E27FC236}">
              <a16:creationId xmlns:a16="http://schemas.microsoft.com/office/drawing/2014/main" xmlns="" id="{00000000-0008-0000-2000-00006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7" name="292 CuadroTexto">
          <a:extLst>
            <a:ext uri="{FF2B5EF4-FFF2-40B4-BE49-F238E27FC236}">
              <a16:creationId xmlns:a16="http://schemas.microsoft.com/office/drawing/2014/main" xmlns="" id="{00000000-0008-0000-2000-00006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8" name="293 CuadroTexto">
          <a:extLst>
            <a:ext uri="{FF2B5EF4-FFF2-40B4-BE49-F238E27FC236}">
              <a16:creationId xmlns:a16="http://schemas.microsoft.com/office/drawing/2014/main" xmlns="" id="{00000000-0008-0000-2000-00006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79" name="294 CuadroTexto">
          <a:extLst>
            <a:ext uri="{FF2B5EF4-FFF2-40B4-BE49-F238E27FC236}">
              <a16:creationId xmlns:a16="http://schemas.microsoft.com/office/drawing/2014/main" xmlns="" id="{00000000-0008-0000-2000-00006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0" name="295 CuadroTexto">
          <a:extLst>
            <a:ext uri="{FF2B5EF4-FFF2-40B4-BE49-F238E27FC236}">
              <a16:creationId xmlns:a16="http://schemas.microsoft.com/office/drawing/2014/main" xmlns="" id="{00000000-0008-0000-2000-00006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81" name="296 CuadroTexto">
          <a:extLst>
            <a:ext uri="{FF2B5EF4-FFF2-40B4-BE49-F238E27FC236}">
              <a16:creationId xmlns:a16="http://schemas.microsoft.com/office/drawing/2014/main" xmlns="" id="{00000000-0008-0000-2000-00006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2" name="298 CuadroTexto">
          <a:extLst>
            <a:ext uri="{FF2B5EF4-FFF2-40B4-BE49-F238E27FC236}">
              <a16:creationId xmlns:a16="http://schemas.microsoft.com/office/drawing/2014/main" xmlns="" id="{00000000-0008-0000-2000-00006E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3" name="299 CuadroTexto">
          <a:extLst>
            <a:ext uri="{FF2B5EF4-FFF2-40B4-BE49-F238E27FC236}">
              <a16:creationId xmlns:a16="http://schemas.microsoft.com/office/drawing/2014/main" xmlns="" id="{00000000-0008-0000-2000-00006F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4" name="300 CuadroTexto">
          <a:extLst>
            <a:ext uri="{FF2B5EF4-FFF2-40B4-BE49-F238E27FC236}">
              <a16:creationId xmlns:a16="http://schemas.microsoft.com/office/drawing/2014/main" xmlns="" id="{00000000-0008-0000-2000-000070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5" name="301 CuadroTexto">
          <a:extLst>
            <a:ext uri="{FF2B5EF4-FFF2-40B4-BE49-F238E27FC236}">
              <a16:creationId xmlns:a16="http://schemas.microsoft.com/office/drawing/2014/main" xmlns="" id="{00000000-0008-0000-2000-000071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6" name="302 CuadroTexto">
          <a:extLst>
            <a:ext uri="{FF2B5EF4-FFF2-40B4-BE49-F238E27FC236}">
              <a16:creationId xmlns:a16="http://schemas.microsoft.com/office/drawing/2014/main" xmlns="" id="{00000000-0008-0000-2000-000072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7" name="303 CuadroTexto">
          <a:extLst>
            <a:ext uri="{FF2B5EF4-FFF2-40B4-BE49-F238E27FC236}">
              <a16:creationId xmlns:a16="http://schemas.microsoft.com/office/drawing/2014/main" xmlns="" id="{00000000-0008-0000-2000-000073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8" name="304 CuadroTexto">
          <a:extLst>
            <a:ext uri="{FF2B5EF4-FFF2-40B4-BE49-F238E27FC236}">
              <a16:creationId xmlns:a16="http://schemas.microsoft.com/office/drawing/2014/main" xmlns="" id="{00000000-0008-0000-2000-000074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89" name="305 CuadroTexto">
          <a:extLst>
            <a:ext uri="{FF2B5EF4-FFF2-40B4-BE49-F238E27FC236}">
              <a16:creationId xmlns:a16="http://schemas.microsoft.com/office/drawing/2014/main" xmlns="" id="{00000000-0008-0000-2000-000075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190" name="452 CuadroTexto">
          <a:extLst>
            <a:ext uri="{FF2B5EF4-FFF2-40B4-BE49-F238E27FC236}">
              <a16:creationId xmlns:a16="http://schemas.microsoft.com/office/drawing/2014/main" xmlns="" id="{00000000-0008-0000-2000-0000760C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191" name="17 CuadroTexto">
          <a:extLst>
            <a:ext uri="{FF2B5EF4-FFF2-40B4-BE49-F238E27FC236}">
              <a16:creationId xmlns:a16="http://schemas.microsoft.com/office/drawing/2014/main" xmlns="" id="{00000000-0008-0000-2000-00007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192" name="90 CuadroTexto">
          <a:extLst>
            <a:ext uri="{FF2B5EF4-FFF2-40B4-BE49-F238E27FC236}">
              <a16:creationId xmlns:a16="http://schemas.microsoft.com/office/drawing/2014/main" xmlns="" id="{00000000-0008-0000-2000-000078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3" name="91 CuadroTexto">
          <a:extLst>
            <a:ext uri="{FF2B5EF4-FFF2-40B4-BE49-F238E27FC236}">
              <a16:creationId xmlns:a16="http://schemas.microsoft.com/office/drawing/2014/main" xmlns="" id="{00000000-0008-0000-2000-000079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4" name="92 CuadroTexto">
          <a:extLst>
            <a:ext uri="{FF2B5EF4-FFF2-40B4-BE49-F238E27FC236}">
              <a16:creationId xmlns:a16="http://schemas.microsoft.com/office/drawing/2014/main" xmlns="" id="{00000000-0008-0000-2000-00007A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5" name="93 CuadroTexto">
          <a:extLst>
            <a:ext uri="{FF2B5EF4-FFF2-40B4-BE49-F238E27FC236}">
              <a16:creationId xmlns:a16="http://schemas.microsoft.com/office/drawing/2014/main" xmlns="" id="{00000000-0008-0000-2000-00007B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6" name="94 CuadroTexto">
          <a:extLst>
            <a:ext uri="{FF2B5EF4-FFF2-40B4-BE49-F238E27FC236}">
              <a16:creationId xmlns:a16="http://schemas.microsoft.com/office/drawing/2014/main" xmlns="" id="{00000000-0008-0000-2000-00007C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7" name="95 CuadroTexto">
          <a:extLst>
            <a:ext uri="{FF2B5EF4-FFF2-40B4-BE49-F238E27FC236}">
              <a16:creationId xmlns:a16="http://schemas.microsoft.com/office/drawing/2014/main" xmlns="" id="{00000000-0008-0000-2000-00007D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8" name="96 CuadroTexto">
          <a:extLst>
            <a:ext uri="{FF2B5EF4-FFF2-40B4-BE49-F238E27FC236}">
              <a16:creationId xmlns:a16="http://schemas.microsoft.com/office/drawing/2014/main" xmlns="" id="{00000000-0008-0000-2000-00007E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199" name="97 CuadroTexto">
          <a:extLst>
            <a:ext uri="{FF2B5EF4-FFF2-40B4-BE49-F238E27FC236}">
              <a16:creationId xmlns:a16="http://schemas.microsoft.com/office/drawing/2014/main" xmlns="" id="{00000000-0008-0000-2000-00007F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0" name="98 CuadroTexto">
          <a:extLst>
            <a:ext uri="{FF2B5EF4-FFF2-40B4-BE49-F238E27FC236}">
              <a16:creationId xmlns:a16="http://schemas.microsoft.com/office/drawing/2014/main" xmlns="" id="{00000000-0008-0000-2000-000080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1" name="99 CuadroTexto">
          <a:extLst>
            <a:ext uri="{FF2B5EF4-FFF2-40B4-BE49-F238E27FC236}">
              <a16:creationId xmlns:a16="http://schemas.microsoft.com/office/drawing/2014/main" xmlns="" id="{00000000-0008-0000-2000-000081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2" name="100 CuadroTexto">
          <a:extLst>
            <a:ext uri="{FF2B5EF4-FFF2-40B4-BE49-F238E27FC236}">
              <a16:creationId xmlns:a16="http://schemas.microsoft.com/office/drawing/2014/main" xmlns="" id="{00000000-0008-0000-2000-000082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203" name="101 CuadroTexto">
          <a:extLst>
            <a:ext uri="{FF2B5EF4-FFF2-40B4-BE49-F238E27FC236}">
              <a16:creationId xmlns:a16="http://schemas.microsoft.com/office/drawing/2014/main" xmlns="" id="{00000000-0008-0000-2000-0000830C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204" name="118 CuadroTexto">
          <a:extLst>
            <a:ext uri="{FF2B5EF4-FFF2-40B4-BE49-F238E27FC236}">
              <a16:creationId xmlns:a16="http://schemas.microsoft.com/office/drawing/2014/main" xmlns="" id="{00000000-0008-0000-2000-00008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5" name="119 CuadroTexto">
          <a:extLst>
            <a:ext uri="{FF2B5EF4-FFF2-40B4-BE49-F238E27FC236}">
              <a16:creationId xmlns:a16="http://schemas.microsoft.com/office/drawing/2014/main" xmlns="" id="{00000000-0008-0000-2000-00008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6" name="120 CuadroTexto">
          <a:extLst>
            <a:ext uri="{FF2B5EF4-FFF2-40B4-BE49-F238E27FC236}">
              <a16:creationId xmlns:a16="http://schemas.microsoft.com/office/drawing/2014/main" xmlns="" id="{00000000-0008-0000-2000-00008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7" name="121 CuadroTexto">
          <a:extLst>
            <a:ext uri="{FF2B5EF4-FFF2-40B4-BE49-F238E27FC236}">
              <a16:creationId xmlns:a16="http://schemas.microsoft.com/office/drawing/2014/main" xmlns="" id="{00000000-0008-0000-2000-00008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8" name="122 CuadroTexto">
          <a:extLst>
            <a:ext uri="{FF2B5EF4-FFF2-40B4-BE49-F238E27FC236}">
              <a16:creationId xmlns:a16="http://schemas.microsoft.com/office/drawing/2014/main" xmlns="" id="{00000000-0008-0000-2000-00008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09" name="123 CuadroTexto">
          <a:extLst>
            <a:ext uri="{FF2B5EF4-FFF2-40B4-BE49-F238E27FC236}">
              <a16:creationId xmlns:a16="http://schemas.microsoft.com/office/drawing/2014/main" xmlns="" id="{00000000-0008-0000-2000-00008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0" name="124 CuadroTexto">
          <a:extLst>
            <a:ext uri="{FF2B5EF4-FFF2-40B4-BE49-F238E27FC236}">
              <a16:creationId xmlns:a16="http://schemas.microsoft.com/office/drawing/2014/main" xmlns="" id="{00000000-0008-0000-2000-00008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1" name="125 CuadroTexto">
          <a:extLst>
            <a:ext uri="{FF2B5EF4-FFF2-40B4-BE49-F238E27FC236}">
              <a16:creationId xmlns:a16="http://schemas.microsoft.com/office/drawing/2014/main" xmlns="" id="{00000000-0008-0000-2000-00008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2" name="143 CuadroTexto">
          <a:extLst>
            <a:ext uri="{FF2B5EF4-FFF2-40B4-BE49-F238E27FC236}">
              <a16:creationId xmlns:a16="http://schemas.microsoft.com/office/drawing/2014/main" xmlns="" id="{00000000-0008-0000-2000-00008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3" name="144 CuadroTexto">
          <a:extLst>
            <a:ext uri="{FF2B5EF4-FFF2-40B4-BE49-F238E27FC236}">
              <a16:creationId xmlns:a16="http://schemas.microsoft.com/office/drawing/2014/main" xmlns="" id="{00000000-0008-0000-2000-00008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4" name="145 CuadroTexto">
          <a:extLst>
            <a:ext uri="{FF2B5EF4-FFF2-40B4-BE49-F238E27FC236}">
              <a16:creationId xmlns:a16="http://schemas.microsoft.com/office/drawing/2014/main" xmlns="" id="{00000000-0008-0000-2000-00008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5" name="146 CuadroTexto">
          <a:extLst>
            <a:ext uri="{FF2B5EF4-FFF2-40B4-BE49-F238E27FC236}">
              <a16:creationId xmlns:a16="http://schemas.microsoft.com/office/drawing/2014/main" xmlns="" id="{00000000-0008-0000-2000-00008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6" name="147 CuadroTexto">
          <a:extLst>
            <a:ext uri="{FF2B5EF4-FFF2-40B4-BE49-F238E27FC236}">
              <a16:creationId xmlns:a16="http://schemas.microsoft.com/office/drawing/2014/main" xmlns="" id="{00000000-0008-0000-2000-00009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7" name="148 CuadroTexto">
          <a:extLst>
            <a:ext uri="{FF2B5EF4-FFF2-40B4-BE49-F238E27FC236}">
              <a16:creationId xmlns:a16="http://schemas.microsoft.com/office/drawing/2014/main" xmlns="" id="{00000000-0008-0000-2000-00009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8" name="149 CuadroTexto">
          <a:extLst>
            <a:ext uri="{FF2B5EF4-FFF2-40B4-BE49-F238E27FC236}">
              <a16:creationId xmlns:a16="http://schemas.microsoft.com/office/drawing/2014/main" xmlns="" id="{00000000-0008-0000-2000-00009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19" name="150 CuadroTexto">
          <a:extLst>
            <a:ext uri="{FF2B5EF4-FFF2-40B4-BE49-F238E27FC236}">
              <a16:creationId xmlns:a16="http://schemas.microsoft.com/office/drawing/2014/main" xmlns="" id="{00000000-0008-0000-2000-00009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0" name="151 CuadroTexto">
          <a:extLst>
            <a:ext uri="{FF2B5EF4-FFF2-40B4-BE49-F238E27FC236}">
              <a16:creationId xmlns:a16="http://schemas.microsoft.com/office/drawing/2014/main" xmlns="" id="{00000000-0008-0000-2000-00009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1" name="152 CuadroTexto">
          <a:extLst>
            <a:ext uri="{FF2B5EF4-FFF2-40B4-BE49-F238E27FC236}">
              <a16:creationId xmlns:a16="http://schemas.microsoft.com/office/drawing/2014/main" xmlns="" id="{00000000-0008-0000-2000-00009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2" name="153 CuadroTexto">
          <a:extLst>
            <a:ext uri="{FF2B5EF4-FFF2-40B4-BE49-F238E27FC236}">
              <a16:creationId xmlns:a16="http://schemas.microsoft.com/office/drawing/2014/main" xmlns="" id="{00000000-0008-0000-2000-00009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3" name="154 CuadroTexto">
          <a:extLst>
            <a:ext uri="{FF2B5EF4-FFF2-40B4-BE49-F238E27FC236}">
              <a16:creationId xmlns:a16="http://schemas.microsoft.com/office/drawing/2014/main" xmlns="" id="{00000000-0008-0000-2000-00009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4" name="155 CuadroTexto">
          <a:extLst>
            <a:ext uri="{FF2B5EF4-FFF2-40B4-BE49-F238E27FC236}">
              <a16:creationId xmlns:a16="http://schemas.microsoft.com/office/drawing/2014/main" xmlns="" id="{00000000-0008-0000-2000-00009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5" name="156 CuadroTexto">
          <a:extLst>
            <a:ext uri="{FF2B5EF4-FFF2-40B4-BE49-F238E27FC236}">
              <a16:creationId xmlns:a16="http://schemas.microsoft.com/office/drawing/2014/main" xmlns="" id="{00000000-0008-0000-2000-00009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6" name="157 CuadroTexto">
          <a:extLst>
            <a:ext uri="{FF2B5EF4-FFF2-40B4-BE49-F238E27FC236}">
              <a16:creationId xmlns:a16="http://schemas.microsoft.com/office/drawing/2014/main" xmlns="" id="{00000000-0008-0000-2000-00009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7" name="158 CuadroTexto">
          <a:extLst>
            <a:ext uri="{FF2B5EF4-FFF2-40B4-BE49-F238E27FC236}">
              <a16:creationId xmlns:a16="http://schemas.microsoft.com/office/drawing/2014/main" xmlns="" id="{00000000-0008-0000-2000-00009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8" name="159 CuadroTexto">
          <a:extLst>
            <a:ext uri="{FF2B5EF4-FFF2-40B4-BE49-F238E27FC236}">
              <a16:creationId xmlns:a16="http://schemas.microsoft.com/office/drawing/2014/main" xmlns="" id="{00000000-0008-0000-2000-00009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29" name="160 CuadroTexto">
          <a:extLst>
            <a:ext uri="{FF2B5EF4-FFF2-40B4-BE49-F238E27FC236}">
              <a16:creationId xmlns:a16="http://schemas.microsoft.com/office/drawing/2014/main" xmlns="" id="{00000000-0008-0000-2000-00009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0" name="161 CuadroTexto">
          <a:extLst>
            <a:ext uri="{FF2B5EF4-FFF2-40B4-BE49-F238E27FC236}">
              <a16:creationId xmlns:a16="http://schemas.microsoft.com/office/drawing/2014/main" xmlns="" id="{00000000-0008-0000-2000-00009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1" name="162 CuadroTexto">
          <a:extLst>
            <a:ext uri="{FF2B5EF4-FFF2-40B4-BE49-F238E27FC236}">
              <a16:creationId xmlns:a16="http://schemas.microsoft.com/office/drawing/2014/main" xmlns="" id="{00000000-0008-0000-2000-00009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2" name="163 CuadroTexto">
          <a:extLst>
            <a:ext uri="{FF2B5EF4-FFF2-40B4-BE49-F238E27FC236}">
              <a16:creationId xmlns:a16="http://schemas.microsoft.com/office/drawing/2014/main" xmlns="" id="{00000000-0008-0000-2000-0000A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3" name="164 CuadroTexto">
          <a:extLst>
            <a:ext uri="{FF2B5EF4-FFF2-40B4-BE49-F238E27FC236}">
              <a16:creationId xmlns:a16="http://schemas.microsoft.com/office/drawing/2014/main" xmlns="" id="{00000000-0008-0000-2000-0000A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4" name="165 CuadroTexto">
          <a:extLst>
            <a:ext uri="{FF2B5EF4-FFF2-40B4-BE49-F238E27FC236}">
              <a16:creationId xmlns:a16="http://schemas.microsoft.com/office/drawing/2014/main" xmlns="" id="{00000000-0008-0000-2000-0000A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5" name="166 CuadroTexto">
          <a:extLst>
            <a:ext uri="{FF2B5EF4-FFF2-40B4-BE49-F238E27FC236}">
              <a16:creationId xmlns:a16="http://schemas.microsoft.com/office/drawing/2014/main" xmlns="" id="{00000000-0008-0000-2000-0000A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6" name="167 CuadroTexto">
          <a:extLst>
            <a:ext uri="{FF2B5EF4-FFF2-40B4-BE49-F238E27FC236}">
              <a16:creationId xmlns:a16="http://schemas.microsoft.com/office/drawing/2014/main" xmlns="" id="{00000000-0008-0000-2000-0000A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7" name="168 CuadroTexto">
          <a:extLst>
            <a:ext uri="{FF2B5EF4-FFF2-40B4-BE49-F238E27FC236}">
              <a16:creationId xmlns:a16="http://schemas.microsoft.com/office/drawing/2014/main" xmlns="" id="{00000000-0008-0000-2000-0000A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8" name="169 CuadroTexto">
          <a:extLst>
            <a:ext uri="{FF2B5EF4-FFF2-40B4-BE49-F238E27FC236}">
              <a16:creationId xmlns:a16="http://schemas.microsoft.com/office/drawing/2014/main" xmlns="" id="{00000000-0008-0000-2000-0000A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39" name="170 CuadroTexto">
          <a:extLst>
            <a:ext uri="{FF2B5EF4-FFF2-40B4-BE49-F238E27FC236}">
              <a16:creationId xmlns:a16="http://schemas.microsoft.com/office/drawing/2014/main" xmlns="" id="{00000000-0008-0000-2000-0000A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0" name="171 CuadroTexto">
          <a:extLst>
            <a:ext uri="{FF2B5EF4-FFF2-40B4-BE49-F238E27FC236}">
              <a16:creationId xmlns:a16="http://schemas.microsoft.com/office/drawing/2014/main" xmlns="" id="{00000000-0008-0000-2000-0000A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1" name="172 CuadroTexto">
          <a:extLst>
            <a:ext uri="{FF2B5EF4-FFF2-40B4-BE49-F238E27FC236}">
              <a16:creationId xmlns:a16="http://schemas.microsoft.com/office/drawing/2014/main" xmlns="" id="{00000000-0008-0000-2000-0000A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2" name="173 CuadroTexto">
          <a:extLst>
            <a:ext uri="{FF2B5EF4-FFF2-40B4-BE49-F238E27FC236}">
              <a16:creationId xmlns:a16="http://schemas.microsoft.com/office/drawing/2014/main" xmlns="" id="{00000000-0008-0000-2000-0000A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3" name="174 CuadroTexto">
          <a:extLst>
            <a:ext uri="{FF2B5EF4-FFF2-40B4-BE49-F238E27FC236}">
              <a16:creationId xmlns:a16="http://schemas.microsoft.com/office/drawing/2014/main" xmlns="" id="{00000000-0008-0000-2000-0000A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4" name="175 CuadroTexto">
          <a:extLst>
            <a:ext uri="{FF2B5EF4-FFF2-40B4-BE49-F238E27FC236}">
              <a16:creationId xmlns:a16="http://schemas.microsoft.com/office/drawing/2014/main" xmlns="" id="{00000000-0008-0000-2000-0000A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5" name="176 CuadroTexto">
          <a:extLst>
            <a:ext uri="{FF2B5EF4-FFF2-40B4-BE49-F238E27FC236}">
              <a16:creationId xmlns:a16="http://schemas.microsoft.com/office/drawing/2014/main" xmlns="" id="{00000000-0008-0000-2000-0000A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6" name="177 CuadroTexto">
          <a:extLst>
            <a:ext uri="{FF2B5EF4-FFF2-40B4-BE49-F238E27FC236}">
              <a16:creationId xmlns:a16="http://schemas.microsoft.com/office/drawing/2014/main" xmlns="" id="{00000000-0008-0000-2000-0000A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7" name="178 CuadroTexto">
          <a:extLst>
            <a:ext uri="{FF2B5EF4-FFF2-40B4-BE49-F238E27FC236}">
              <a16:creationId xmlns:a16="http://schemas.microsoft.com/office/drawing/2014/main" xmlns="" id="{00000000-0008-0000-2000-0000A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8" name="179 CuadroTexto">
          <a:extLst>
            <a:ext uri="{FF2B5EF4-FFF2-40B4-BE49-F238E27FC236}">
              <a16:creationId xmlns:a16="http://schemas.microsoft.com/office/drawing/2014/main" xmlns="" id="{00000000-0008-0000-2000-0000B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49" name="180 CuadroTexto">
          <a:extLst>
            <a:ext uri="{FF2B5EF4-FFF2-40B4-BE49-F238E27FC236}">
              <a16:creationId xmlns:a16="http://schemas.microsoft.com/office/drawing/2014/main" xmlns="" id="{00000000-0008-0000-2000-0000B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0" name="181 CuadroTexto">
          <a:extLst>
            <a:ext uri="{FF2B5EF4-FFF2-40B4-BE49-F238E27FC236}">
              <a16:creationId xmlns:a16="http://schemas.microsoft.com/office/drawing/2014/main" xmlns="" id="{00000000-0008-0000-2000-0000B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1" name="182 CuadroTexto">
          <a:extLst>
            <a:ext uri="{FF2B5EF4-FFF2-40B4-BE49-F238E27FC236}">
              <a16:creationId xmlns:a16="http://schemas.microsoft.com/office/drawing/2014/main" xmlns="" id="{00000000-0008-0000-2000-0000B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2" name="183 CuadroTexto">
          <a:extLst>
            <a:ext uri="{FF2B5EF4-FFF2-40B4-BE49-F238E27FC236}">
              <a16:creationId xmlns:a16="http://schemas.microsoft.com/office/drawing/2014/main" xmlns="" id="{00000000-0008-0000-2000-0000B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3" name="184 CuadroTexto">
          <a:extLst>
            <a:ext uri="{FF2B5EF4-FFF2-40B4-BE49-F238E27FC236}">
              <a16:creationId xmlns:a16="http://schemas.microsoft.com/office/drawing/2014/main" xmlns="" id="{00000000-0008-0000-2000-0000B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4" name="185 CuadroTexto">
          <a:extLst>
            <a:ext uri="{FF2B5EF4-FFF2-40B4-BE49-F238E27FC236}">
              <a16:creationId xmlns:a16="http://schemas.microsoft.com/office/drawing/2014/main" xmlns="" id="{00000000-0008-0000-2000-0000B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5" name="186 CuadroTexto">
          <a:extLst>
            <a:ext uri="{FF2B5EF4-FFF2-40B4-BE49-F238E27FC236}">
              <a16:creationId xmlns:a16="http://schemas.microsoft.com/office/drawing/2014/main" xmlns="" id="{00000000-0008-0000-2000-0000B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6" name="187 CuadroTexto">
          <a:extLst>
            <a:ext uri="{FF2B5EF4-FFF2-40B4-BE49-F238E27FC236}">
              <a16:creationId xmlns:a16="http://schemas.microsoft.com/office/drawing/2014/main" xmlns="" id="{00000000-0008-0000-2000-0000B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7" name="188 CuadroTexto">
          <a:extLst>
            <a:ext uri="{FF2B5EF4-FFF2-40B4-BE49-F238E27FC236}">
              <a16:creationId xmlns:a16="http://schemas.microsoft.com/office/drawing/2014/main" xmlns="" id="{00000000-0008-0000-2000-0000B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8" name="189 CuadroTexto">
          <a:extLst>
            <a:ext uri="{FF2B5EF4-FFF2-40B4-BE49-F238E27FC236}">
              <a16:creationId xmlns:a16="http://schemas.microsoft.com/office/drawing/2014/main" xmlns="" id="{00000000-0008-0000-2000-0000B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59" name="190 CuadroTexto">
          <a:extLst>
            <a:ext uri="{FF2B5EF4-FFF2-40B4-BE49-F238E27FC236}">
              <a16:creationId xmlns:a16="http://schemas.microsoft.com/office/drawing/2014/main" xmlns="" id="{00000000-0008-0000-2000-0000B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0" name="191 CuadroTexto">
          <a:extLst>
            <a:ext uri="{FF2B5EF4-FFF2-40B4-BE49-F238E27FC236}">
              <a16:creationId xmlns:a16="http://schemas.microsoft.com/office/drawing/2014/main" xmlns="" id="{00000000-0008-0000-2000-0000B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1" name="192 CuadroTexto">
          <a:extLst>
            <a:ext uri="{FF2B5EF4-FFF2-40B4-BE49-F238E27FC236}">
              <a16:creationId xmlns:a16="http://schemas.microsoft.com/office/drawing/2014/main" xmlns="" id="{00000000-0008-0000-2000-0000B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2" name="193 CuadroTexto">
          <a:extLst>
            <a:ext uri="{FF2B5EF4-FFF2-40B4-BE49-F238E27FC236}">
              <a16:creationId xmlns:a16="http://schemas.microsoft.com/office/drawing/2014/main" xmlns="" id="{00000000-0008-0000-2000-0000B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3" name="194 CuadroTexto">
          <a:extLst>
            <a:ext uri="{FF2B5EF4-FFF2-40B4-BE49-F238E27FC236}">
              <a16:creationId xmlns:a16="http://schemas.microsoft.com/office/drawing/2014/main" xmlns="" id="{00000000-0008-0000-2000-0000B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4" name="195 CuadroTexto">
          <a:extLst>
            <a:ext uri="{FF2B5EF4-FFF2-40B4-BE49-F238E27FC236}">
              <a16:creationId xmlns:a16="http://schemas.microsoft.com/office/drawing/2014/main" xmlns="" id="{00000000-0008-0000-2000-0000C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5" name="196 CuadroTexto">
          <a:extLst>
            <a:ext uri="{FF2B5EF4-FFF2-40B4-BE49-F238E27FC236}">
              <a16:creationId xmlns:a16="http://schemas.microsoft.com/office/drawing/2014/main" xmlns="" id="{00000000-0008-0000-2000-0000C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6" name="197 CuadroTexto">
          <a:extLst>
            <a:ext uri="{FF2B5EF4-FFF2-40B4-BE49-F238E27FC236}">
              <a16:creationId xmlns:a16="http://schemas.microsoft.com/office/drawing/2014/main" xmlns="" id="{00000000-0008-0000-2000-0000C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7" name="198 CuadroTexto">
          <a:extLst>
            <a:ext uri="{FF2B5EF4-FFF2-40B4-BE49-F238E27FC236}">
              <a16:creationId xmlns:a16="http://schemas.microsoft.com/office/drawing/2014/main" xmlns="" id="{00000000-0008-0000-2000-0000C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8" name="199 CuadroTexto">
          <a:extLst>
            <a:ext uri="{FF2B5EF4-FFF2-40B4-BE49-F238E27FC236}">
              <a16:creationId xmlns:a16="http://schemas.microsoft.com/office/drawing/2014/main" xmlns="" id="{00000000-0008-0000-2000-0000C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69" name="200 CuadroTexto">
          <a:extLst>
            <a:ext uri="{FF2B5EF4-FFF2-40B4-BE49-F238E27FC236}">
              <a16:creationId xmlns:a16="http://schemas.microsoft.com/office/drawing/2014/main" xmlns="" id="{00000000-0008-0000-2000-0000C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0" name="201 CuadroTexto">
          <a:extLst>
            <a:ext uri="{FF2B5EF4-FFF2-40B4-BE49-F238E27FC236}">
              <a16:creationId xmlns:a16="http://schemas.microsoft.com/office/drawing/2014/main" xmlns="" id="{00000000-0008-0000-2000-0000C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1" name="202 CuadroTexto">
          <a:extLst>
            <a:ext uri="{FF2B5EF4-FFF2-40B4-BE49-F238E27FC236}">
              <a16:creationId xmlns:a16="http://schemas.microsoft.com/office/drawing/2014/main" xmlns="" id="{00000000-0008-0000-2000-0000C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2" name="203 CuadroTexto">
          <a:extLst>
            <a:ext uri="{FF2B5EF4-FFF2-40B4-BE49-F238E27FC236}">
              <a16:creationId xmlns:a16="http://schemas.microsoft.com/office/drawing/2014/main" xmlns="" id="{00000000-0008-0000-2000-0000C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3" name="204 CuadroTexto">
          <a:extLst>
            <a:ext uri="{FF2B5EF4-FFF2-40B4-BE49-F238E27FC236}">
              <a16:creationId xmlns:a16="http://schemas.microsoft.com/office/drawing/2014/main" xmlns="" id="{00000000-0008-0000-2000-0000C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4" name="205 CuadroTexto">
          <a:extLst>
            <a:ext uri="{FF2B5EF4-FFF2-40B4-BE49-F238E27FC236}">
              <a16:creationId xmlns:a16="http://schemas.microsoft.com/office/drawing/2014/main" xmlns="" id="{00000000-0008-0000-2000-0000C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5" name="206 CuadroTexto">
          <a:extLst>
            <a:ext uri="{FF2B5EF4-FFF2-40B4-BE49-F238E27FC236}">
              <a16:creationId xmlns:a16="http://schemas.microsoft.com/office/drawing/2014/main" xmlns="" id="{00000000-0008-0000-2000-0000C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6" name="207 CuadroTexto">
          <a:extLst>
            <a:ext uri="{FF2B5EF4-FFF2-40B4-BE49-F238E27FC236}">
              <a16:creationId xmlns:a16="http://schemas.microsoft.com/office/drawing/2014/main" xmlns="" id="{00000000-0008-0000-2000-0000C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7" name="208 CuadroTexto">
          <a:extLst>
            <a:ext uri="{FF2B5EF4-FFF2-40B4-BE49-F238E27FC236}">
              <a16:creationId xmlns:a16="http://schemas.microsoft.com/office/drawing/2014/main" xmlns="" id="{00000000-0008-0000-2000-0000C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8" name="209 CuadroTexto">
          <a:extLst>
            <a:ext uri="{FF2B5EF4-FFF2-40B4-BE49-F238E27FC236}">
              <a16:creationId xmlns:a16="http://schemas.microsoft.com/office/drawing/2014/main" xmlns="" id="{00000000-0008-0000-2000-0000C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79" name="210 CuadroTexto">
          <a:extLst>
            <a:ext uri="{FF2B5EF4-FFF2-40B4-BE49-F238E27FC236}">
              <a16:creationId xmlns:a16="http://schemas.microsoft.com/office/drawing/2014/main" xmlns="" id="{00000000-0008-0000-2000-0000C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0" name="211 CuadroTexto">
          <a:extLst>
            <a:ext uri="{FF2B5EF4-FFF2-40B4-BE49-F238E27FC236}">
              <a16:creationId xmlns:a16="http://schemas.microsoft.com/office/drawing/2014/main" xmlns="" id="{00000000-0008-0000-2000-0000D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1" name="212 CuadroTexto">
          <a:extLst>
            <a:ext uri="{FF2B5EF4-FFF2-40B4-BE49-F238E27FC236}">
              <a16:creationId xmlns:a16="http://schemas.microsoft.com/office/drawing/2014/main" xmlns="" id="{00000000-0008-0000-2000-0000D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2" name="213 CuadroTexto">
          <a:extLst>
            <a:ext uri="{FF2B5EF4-FFF2-40B4-BE49-F238E27FC236}">
              <a16:creationId xmlns:a16="http://schemas.microsoft.com/office/drawing/2014/main" xmlns="" id="{00000000-0008-0000-2000-0000D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3" name="214 CuadroTexto">
          <a:extLst>
            <a:ext uri="{FF2B5EF4-FFF2-40B4-BE49-F238E27FC236}">
              <a16:creationId xmlns:a16="http://schemas.microsoft.com/office/drawing/2014/main" xmlns="" id="{00000000-0008-0000-2000-0000D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4" name="215 CuadroTexto">
          <a:extLst>
            <a:ext uri="{FF2B5EF4-FFF2-40B4-BE49-F238E27FC236}">
              <a16:creationId xmlns:a16="http://schemas.microsoft.com/office/drawing/2014/main" xmlns="" id="{00000000-0008-0000-2000-0000D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5" name="216 CuadroTexto">
          <a:extLst>
            <a:ext uri="{FF2B5EF4-FFF2-40B4-BE49-F238E27FC236}">
              <a16:creationId xmlns:a16="http://schemas.microsoft.com/office/drawing/2014/main" xmlns="" id="{00000000-0008-0000-2000-0000D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6" name="217 CuadroTexto">
          <a:extLst>
            <a:ext uri="{FF2B5EF4-FFF2-40B4-BE49-F238E27FC236}">
              <a16:creationId xmlns:a16="http://schemas.microsoft.com/office/drawing/2014/main" xmlns="" id="{00000000-0008-0000-2000-0000D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7" name="218 CuadroTexto">
          <a:extLst>
            <a:ext uri="{FF2B5EF4-FFF2-40B4-BE49-F238E27FC236}">
              <a16:creationId xmlns:a16="http://schemas.microsoft.com/office/drawing/2014/main" xmlns="" id="{00000000-0008-0000-2000-0000D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8" name="219 CuadroTexto">
          <a:extLst>
            <a:ext uri="{FF2B5EF4-FFF2-40B4-BE49-F238E27FC236}">
              <a16:creationId xmlns:a16="http://schemas.microsoft.com/office/drawing/2014/main" xmlns="" id="{00000000-0008-0000-2000-0000D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89" name="220 CuadroTexto">
          <a:extLst>
            <a:ext uri="{FF2B5EF4-FFF2-40B4-BE49-F238E27FC236}">
              <a16:creationId xmlns:a16="http://schemas.microsoft.com/office/drawing/2014/main" xmlns="" id="{00000000-0008-0000-2000-0000D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0" name="221 CuadroTexto">
          <a:extLst>
            <a:ext uri="{FF2B5EF4-FFF2-40B4-BE49-F238E27FC236}">
              <a16:creationId xmlns:a16="http://schemas.microsoft.com/office/drawing/2014/main" xmlns="" id="{00000000-0008-0000-2000-0000D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1" name="222 CuadroTexto">
          <a:extLst>
            <a:ext uri="{FF2B5EF4-FFF2-40B4-BE49-F238E27FC236}">
              <a16:creationId xmlns:a16="http://schemas.microsoft.com/office/drawing/2014/main" xmlns="" id="{00000000-0008-0000-2000-0000D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2" name="223 CuadroTexto">
          <a:extLst>
            <a:ext uri="{FF2B5EF4-FFF2-40B4-BE49-F238E27FC236}">
              <a16:creationId xmlns:a16="http://schemas.microsoft.com/office/drawing/2014/main" xmlns="" id="{00000000-0008-0000-2000-0000D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3" name="224 CuadroTexto">
          <a:extLst>
            <a:ext uri="{FF2B5EF4-FFF2-40B4-BE49-F238E27FC236}">
              <a16:creationId xmlns:a16="http://schemas.microsoft.com/office/drawing/2014/main" xmlns="" id="{00000000-0008-0000-2000-0000D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4" name="225 CuadroTexto">
          <a:extLst>
            <a:ext uri="{FF2B5EF4-FFF2-40B4-BE49-F238E27FC236}">
              <a16:creationId xmlns:a16="http://schemas.microsoft.com/office/drawing/2014/main" xmlns="" id="{00000000-0008-0000-2000-0000D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5" name="226 CuadroTexto">
          <a:extLst>
            <a:ext uri="{FF2B5EF4-FFF2-40B4-BE49-F238E27FC236}">
              <a16:creationId xmlns:a16="http://schemas.microsoft.com/office/drawing/2014/main" xmlns="" id="{00000000-0008-0000-2000-0000D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6" name="227 CuadroTexto">
          <a:extLst>
            <a:ext uri="{FF2B5EF4-FFF2-40B4-BE49-F238E27FC236}">
              <a16:creationId xmlns:a16="http://schemas.microsoft.com/office/drawing/2014/main" xmlns="" id="{00000000-0008-0000-2000-0000E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7" name="228 CuadroTexto">
          <a:extLst>
            <a:ext uri="{FF2B5EF4-FFF2-40B4-BE49-F238E27FC236}">
              <a16:creationId xmlns:a16="http://schemas.microsoft.com/office/drawing/2014/main" xmlns="" id="{00000000-0008-0000-2000-0000E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8" name="229 CuadroTexto">
          <a:extLst>
            <a:ext uri="{FF2B5EF4-FFF2-40B4-BE49-F238E27FC236}">
              <a16:creationId xmlns:a16="http://schemas.microsoft.com/office/drawing/2014/main" xmlns="" id="{00000000-0008-0000-2000-0000E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299" name="230 CuadroTexto">
          <a:extLst>
            <a:ext uri="{FF2B5EF4-FFF2-40B4-BE49-F238E27FC236}">
              <a16:creationId xmlns:a16="http://schemas.microsoft.com/office/drawing/2014/main" xmlns="" id="{00000000-0008-0000-2000-0000E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0" name="231 CuadroTexto">
          <a:extLst>
            <a:ext uri="{FF2B5EF4-FFF2-40B4-BE49-F238E27FC236}">
              <a16:creationId xmlns:a16="http://schemas.microsoft.com/office/drawing/2014/main" xmlns="" id="{00000000-0008-0000-2000-0000E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1" name="232 CuadroTexto">
          <a:extLst>
            <a:ext uri="{FF2B5EF4-FFF2-40B4-BE49-F238E27FC236}">
              <a16:creationId xmlns:a16="http://schemas.microsoft.com/office/drawing/2014/main" xmlns="" id="{00000000-0008-0000-2000-0000E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2" name="233 CuadroTexto">
          <a:extLst>
            <a:ext uri="{FF2B5EF4-FFF2-40B4-BE49-F238E27FC236}">
              <a16:creationId xmlns:a16="http://schemas.microsoft.com/office/drawing/2014/main" xmlns="" id="{00000000-0008-0000-2000-0000E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3" name="234 CuadroTexto">
          <a:extLst>
            <a:ext uri="{FF2B5EF4-FFF2-40B4-BE49-F238E27FC236}">
              <a16:creationId xmlns:a16="http://schemas.microsoft.com/office/drawing/2014/main" xmlns="" id="{00000000-0008-0000-2000-0000E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4" name="235 CuadroTexto">
          <a:extLst>
            <a:ext uri="{FF2B5EF4-FFF2-40B4-BE49-F238E27FC236}">
              <a16:creationId xmlns:a16="http://schemas.microsoft.com/office/drawing/2014/main" xmlns="" id="{00000000-0008-0000-2000-0000E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5" name="236 CuadroTexto">
          <a:extLst>
            <a:ext uri="{FF2B5EF4-FFF2-40B4-BE49-F238E27FC236}">
              <a16:creationId xmlns:a16="http://schemas.microsoft.com/office/drawing/2014/main" xmlns="" id="{00000000-0008-0000-2000-0000E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6" name="237 CuadroTexto">
          <a:extLst>
            <a:ext uri="{FF2B5EF4-FFF2-40B4-BE49-F238E27FC236}">
              <a16:creationId xmlns:a16="http://schemas.microsoft.com/office/drawing/2014/main" xmlns="" id="{00000000-0008-0000-2000-0000E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7" name="238 CuadroTexto">
          <a:extLst>
            <a:ext uri="{FF2B5EF4-FFF2-40B4-BE49-F238E27FC236}">
              <a16:creationId xmlns:a16="http://schemas.microsoft.com/office/drawing/2014/main" xmlns="" id="{00000000-0008-0000-2000-0000E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8" name="239 CuadroTexto">
          <a:extLst>
            <a:ext uri="{FF2B5EF4-FFF2-40B4-BE49-F238E27FC236}">
              <a16:creationId xmlns:a16="http://schemas.microsoft.com/office/drawing/2014/main" xmlns="" id="{00000000-0008-0000-2000-0000E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09" name="240 CuadroTexto">
          <a:extLst>
            <a:ext uri="{FF2B5EF4-FFF2-40B4-BE49-F238E27FC236}">
              <a16:creationId xmlns:a16="http://schemas.microsoft.com/office/drawing/2014/main" xmlns="" id="{00000000-0008-0000-2000-0000E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0" name="241 CuadroTexto">
          <a:extLst>
            <a:ext uri="{FF2B5EF4-FFF2-40B4-BE49-F238E27FC236}">
              <a16:creationId xmlns:a16="http://schemas.microsoft.com/office/drawing/2014/main" xmlns="" id="{00000000-0008-0000-2000-0000E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1" name="242 CuadroTexto">
          <a:extLst>
            <a:ext uri="{FF2B5EF4-FFF2-40B4-BE49-F238E27FC236}">
              <a16:creationId xmlns:a16="http://schemas.microsoft.com/office/drawing/2014/main" xmlns="" id="{00000000-0008-0000-2000-0000E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2" name="243 CuadroTexto">
          <a:extLst>
            <a:ext uri="{FF2B5EF4-FFF2-40B4-BE49-F238E27FC236}">
              <a16:creationId xmlns:a16="http://schemas.microsoft.com/office/drawing/2014/main" xmlns="" id="{00000000-0008-0000-2000-0000F0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3" name="244 CuadroTexto">
          <a:extLst>
            <a:ext uri="{FF2B5EF4-FFF2-40B4-BE49-F238E27FC236}">
              <a16:creationId xmlns:a16="http://schemas.microsoft.com/office/drawing/2014/main" xmlns="" id="{00000000-0008-0000-2000-0000F1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4" name="245 CuadroTexto">
          <a:extLst>
            <a:ext uri="{FF2B5EF4-FFF2-40B4-BE49-F238E27FC236}">
              <a16:creationId xmlns:a16="http://schemas.microsoft.com/office/drawing/2014/main" xmlns="" id="{00000000-0008-0000-2000-0000F2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5" name="246 CuadroTexto">
          <a:extLst>
            <a:ext uri="{FF2B5EF4-FFF2-40B4-BE49-F238E27FC236}">
              <a16:creationId xmlns:a16="http://schemas.microsoft.com/office/drawing/2014/main" xmlns="" id="{00000000-0008-0000-2000-0000F3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6" name="247 CuadroTexto">
          <a:extLst>
            <a:ext uri="{FF2B5EF4-FFF2-40B4-BE49-F238E27FC236}">
              <a16:creationId xmlns:a16="http://schemas.microsoft.com/office/drawing/2014/main" xmlns="" id="{00000000-0008-0000-2000-0000F4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7" name="248 CuadroTexto">
          <a:extLst>
            <a:ext uri="{FF2B5EF4-FFF2-40B4-BE49-F238E27FC236}">
              <a16:creationId xmlns:a16="http://schemas.microsoft.com/office/drawing/2014/main" xmlns="" id="{00000000-0008-0000-2000-0000F5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8" name="249 CuadroTexto">
          <a:extLst>
            <a:ext uri="{FF2B5EF4-FFF2-40B4-BE49-F238E27FC236}">
              <a16:creationId xmlns:a16="http://schemas.microsoft.com/office/drawing/2014/main" xmlns="" id="{00000000-0008-0000-2000-0000F6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19" name="250 CuadroTexto">
          <a:extLst>
            <a:ext uri="{FF2B5EF4-FFF2-40B4-BE49-F238E27FC236}">
              <a16:creationId xmlns:a16="http://schemas.microsoft.com/office/drawing/2014/main" xmlns="" id="{00000000-0008-0000-2000-0000F7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0" name="251 CuadroTexto">
          <a:extLst>
            <a:ext uri="{FF2B5EF4-FFF2-40B4-BE49-F238E27FC236}">
              <a16:creationId xmlns:a16="http://schemas.microsoft.com/office/drawing/2014/main" xmlns="" id="{00000000-0008-0000-2000-0000F8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1" name="252 CuadroTexto">
          <a:extLst>
            <a:ext uri="{FF2B5EF4-FFF2-40B4-BE49-F238E27FC236}">
              <a16:creationId xmlns:a16="http://schemas.microsoft.com/office/drawing/2014/main" xmlns="" id="{00000000-0008-0000-2000-0000F9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2" name="253 CuadroTexto">
          <a:extLst>
            <a:ext uri="{FF2B5EF4-FFF2-40B4-BE49-F238E27FC236}">
              <a16:creationId xmlns:a16="http://schemas.microsoft.com/office/drawing/2014/main" xmlns="" id="{00000000-0008-0000-2000-0000FA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3" name="254 CuadroTexto">
          <a:extLst>
            <a:ext uri="{FF2B5EF4-FFF2-40B4-BE49-F238E27FC236}">
              <a16:creationId xmlns:a16="http://schemas.microsoft.com/office/drawing/2014/main" xmlns="" id="{00000000-0008-0000-2000-0000FB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4" name="255 CuadroTexto">
          <a:extLst>
            <a:ext uri="{FF2B5EF4-FFF2-40B4-BE49-F238E27FC236}">
              <a16:creationId xmlns:a16="http://schemas.microsoft.com/office/drawing/2014/main" xmlns="" id="{00000000-0008-0000-2000-0000FC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5" name="256 CuadroTexto">
          <a:extLst>
            <a:ext uri="{FF2B5EF4-FFF2-40B4-BE49-F238E27FC236}">
              <a16:creationId xmlns:a16="http://schemas.microsoft.com/office/drawing/2014/main" xmlns="" id="{00000000-0008-0000-2000-0000FD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6" name="257 CuadroTexto">
          <a:extLst>
            <a:ext uri="{FF2B5EF4-FFF2-40B4-BE49-F238E27FC236}">
              <a16:creationId xmlns:a16="http://schemas.microsoft.com/office/drawing/2014/main" xmlns="" id="{00000000-0008-0000-2000-0000FE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7" name="258 CuadroTexto">
          <a:extLst>
            <a:ext uri="{FF2B5EF4-FFF2-40B4-BE49-F238E27FC236}">
              <a16:creationId xmlns:a16="http://schemas.microsoft.com/office/drawing/2014/main" xmlns="" id="{00000000-0008-0000-2000-0000FF0C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8" name="259 CuadroTexto">
          <a:extLst>
            <a:ext uri="{FF2B5EF4-FFF2-40B4-BE49-F238E27FC236}">
              <a16:creationId xmlns:a16="http://schemas.microsoft.com/office/drawing/2014/main" xmlns="" id="{00000000-0008-0000-2000-00000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29" name="260 CuadroTexto">
          <a:extLst>
            <a:ext uri="{FF2B5EF4-FFF2-40B4-BE49-F238E27FC236}">
              <a16:creationId xmlns:a16="http://schemas.microsoft.com/office/drawing/2014/main" xmlns="" id="{00000000-0008-0000-2000-00000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0" name="261 CuadroTexto">
          <a:extLst>
            <a:ext uri="{FF2B5EF4-FFF2-40B4-BE49-F238E27FC236}">
              <a16:creationId xmlns:a16="http://schemas.microsoft.com/office/drawing/2014/main" xmlns="" id="{00000000-0008-0000-2000-00000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1" name="262 CuadroTexto">
          <a:extLst>
            <a:ext uri="{FF2B5EF4-FFF2-40B4-BE49-F238E27FC236}">
              <a16:creationId xmlns:a16="http://schemas.microsoft.com/office/drawing/2014/main" xmlns="" id="{00000000-0008-0000-2000-00000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2" name="263 CuadroTexto">
          <a:extLst>
            <a:ext uri="{FF2B5EF4-FFF2-40B4-BE49-F238E27FC236}">
              <a16:creationId xmlns:a16="http://schemas.microsoft.com/office/drawing/2014/main" xmlns="" id="{00000000-0008-0000-2000-00000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3" name="264 CuadroTexto">
          <a:extLst>
            <a:ext uri="{FF2B5EF4-FFF2-40B4-BE49-F238E27FC236}">
              <a16:creationId xmlns:a16="http://schemas.microsoft.com/office/drawing/2014/main" xmlns="" id="{00000000-0008-0000-2000-00000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4" name="265 CuadroTexto">
          <a:extLst>
            <a:ext uri="{FF2B5EF4-FFF2-40B4-BE49-F238E27FC236}">
              <a16:creationId xmlns:a16="http://schemas.microsoft.com/office/drawing/2014/main" xmlns="" id="{00000000-0008-0000-2000-00000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5" name="266 CuadroTexto">
          <a:extLst>
            <a:ext uri="{FF2B5EF4-FFF2-40B4-BE49-F238E27FC236}">
              <a16:creationId xmlns:a16="http://schemas.microsoft.com/office/drawing/2014/main" xmlns="" id="{00000000-0008-0000-2000-00000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36" name="267 CuadroTexto">
          <a:extLst>
            <a:ext uri="{FF2B5EF4-FFF2-40B4-BE49-F238E27FC236}">
              <a16:creationId xmlns:a16="http://schemas.microsoft.com/office/drawing/2014/main" xmlns="" id="{00000000-0008-0000-2000-00000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337" name="268 CuadroTexto">
          <a:extLst>
            <a:ext uri="{FF2B5EF4-FFF2-40B4-BE49-F238E27FC236}">
              <a16:creationId xmlns:a16="http://schemas.microsoft.com/office/drawing/2014/main" xmlns="" id="{00000000-0008-0000-2000-00000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8" name="269 CuadroTexto">
          <a:extLst>
            <a:ext uri="{FF2B5EF4-FFF2-40B4-BE49-F238E27FC236}">
              <a16:creationId xmlns:a16="http://schemas.microsoft.com/office/drawing/2014/main" xmlns="" id="{00000000-0008-0000-2000-00000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39" name="270 CuadroTexto">
          <a:extLst>
            <a:ext uri="{FF2B5EF4-FFF2-40B4-BE49-F238E27FC236}">
              <a16:creationId xmlns:a16="http://schemas.microsoft.com/office/drawing/2014/main" xmlns="" id="{00000000-0008-0000-2000-00000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0" name="271 CuadroTexto">
          <a:extLst>
            <a:ext uri="{FF2B5EF4-FFF2-40B4-BE49-F238E27FC236}">
              <a16:creationId xmlns:a16="http://schemas.microsoft.com/office/drawing/2014/main" xmlns="" id="{00000000-0008-0000-2000-00000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1" name="272 CuadroTexto">
          <a:extLst>
            <a:ext uri="{FF2B5EF4-FFF2-40B4-BE49-F238E27FC236}">
              <a16:creationId xmlns:a16="http://schemas.microsoft.com/office/drawing/2014/main" xmlns="" id="{00000000-0008-0000-2000-00000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2" name="273 CuadroTexto">
          <a:extLst>
            <a:ext uri="{FF2B5EF4-FFF2-40B4-BE49-F238E27FC236}">
              <a16:creationId xmlns:a16="http://schemas.microsoft.com/office/drawing/2014/main" xmlns="" id="{00000000-0008-0000-2000-00000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3" name="274 CuadroTexto">
          <a:extLst>
            <a:ext uri="{FF2B5EF4-FFF2-40B4-BE49-F238E27FC236}">
              <a16:creationId xmlns:a16="http://schemas.microsoft.com/office/drawing/2014/main" xmlns="" id="{00000000-0008-0000-2000-00000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4" name="275 CuadroTexto">
          <a:extLst>
            <a:ext uri="{FF2B5EF4-FFF2-40B4-BE49-F238E27FC236}">
              <a16:creationId xmlns:a16="http://schemas.microsoft.com/office/drawing/2014/main" xmlns="" id="{00000000-0008-0000-2000-00001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5" name="276 CuadroTexto">
          <a:extLst>
            <a:ext uri="{FF2B5EF4-FFF2-40B4-BE49-F238E27FC236}">
              <a16:creationId xmlns:a16="http://schemas.microsoft.com/office/drawing/2014/main" xmlns="" id="{00000000-0008-0000-2000-00001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6" name="277 CuadroTexto">
          <a:extLst>
            <a:ext uri="{FF2B5EF4-FFF2-40B4-BE49-F238E27FC236}">
              <a16:creationId xmlns:a16="http://schemas.microsoft.com/office/drawing/2014/main" xmlns="" id="{00000000-0008-0000-2000-00001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7" name="278 CuadroTexto">
          <a:extLst>
            <a:ext uri="{FF2B5EF4-FFF2-40B4-BE49-F238E27FC236}">
              <a16:creationId xmlns:a16="http://schemas.microsoft.com/office/drawing/2014/main" xmlns="" id="{00000000-0008-0000-2000-00001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8" name="279 CuadroTexto">
          <a:extLst>
            <a:ext uri="{FF2B5EF4-FFF2-40B4-BE49-F238E27FC236}">
              <a16:creationId xmlns:a16="http://schemas.microsoft.com/office/drawing/2014/main" xmlns="" id="{00000000-0008-0000-2000-00001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49" name="280 CuadroTexto">
          <a:extLst>
            <a:ext uri="{FF2B5EF4-FFF2-40B4-BE49-F238E27FC236}">
              <a16:creationId xmlns:a16="http://schemas.microsoft.com/office/drawing/2014/main" xmlns="" id="{00000000-0008-0000-2000-00001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0" name="281 CuadroTexto">
          <a:extLst>
            <a:ext uri="{FF2B5EF4-FFF2-40B4-BE49-F238E27FC236}">
              <a16:creationId xmlns:a16="http://schemas.microsoft.com/office/drawing/2014/main" xmlns="" id="{00000000-0008-0000-2000-00001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1" name="282 CuadroTexto">
          <a:extLst>
            <a:ext uri="{FF2B5EF4-FFF2-40B4-BE49-F238E27FC236}">
              <a16:creationId xmlns:a16="http://schemas.microsoft.com/office/drawing/2014/main" xmlns="" id="{00000000-0008-0000-2000-00001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2" name="283 CuadroTexto">
          <a:extLst>
            <a:ext uri="{FF2B5EF4-FFF2-40B4-BE49-F238E27FC236}">
              <a16:creationId xmlns:a16="http://schemas.microsoft.com/office/drawing/2014/main" xmlns="" id="{00000000-0008-0000-2000-00001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353" name="284 CuadroTexto">
          <a:extLst>
            <a:ext uri="{FF2B5EF4-FFF2-40B4-BE49-F238E27FC236}">
              <a16:creationId xmlns:a16="http://schemas.microsoft.com/office/drawing/2014/main" xmlns="" id="{00000000-0008-0000-2000-00001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54" name="285 CuadroTexto">
          <a:extLst>
            <a:ext uri="{FF2B5EF4-FFF2-40B4-BE49-F238E27FC236}">
              <a16:creationId xmlns:a16="http://schemas.microsoft.com/office/drawing/2014/main" xmlns="" id="{00000000-0008-0000-2000-00001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5" name="286 CuadroTexto">
          <a:extLst>
            <a:ext uri="{FF2B5EF4-FFF2-40B4-BE49-F238E27FC236}">
              <a16:creationId xmlns:a16="http://schemas.microsoft.com/office/drawing/2014/main" xmlns="" id="{00000000-0008-0000-2000-00001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6" name="287 CuadroTexto">
          <a:extLst>
            <a:ext uri="{FF2B5EF4-FFF2-40B4-BE49-F238E27FC236}">
              <a16:creationId xmlns:a16="http://schemas.microsoft.com/office/drawing/2014/main" xmlns="" id="{00000000-0008-0000-2000-00001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7" name="288 CuadroTexto">
          <a:extLst>
            <a:ext uri="{FF2B5EF4-FFF2-40B4-BE49-F238E27FC236}">
              <a16:creationId xmlns:a16="http://schemas.microsoft.com/office/drawing/2014/main" xmlns="" id="{00000000-0008-0000-2000-00001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8" name="289 CuadroTexto">
          <a:extLst>
            <a:ext uri="{FF2B5EF4-FFF2-40B4-BE49-F238E27FC236}">
              <a16:creationId xmlns:a16="http://schemas.microsoft.com/office/drawing/2014/main" xmlns="" id="{00000000-0008-0000-2000-00001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59" name="290 CuadroTexto">
          <a:extLst>
            <a:ext uri="{FF2B5EF4-FFF2-40B4-BE49-F238E27FC236}">
              <a16:creationId xmlns:a16="http://schemas.microsoft.com/office/drawing/2014/main" xmlns="" id="{00000000-0008-0000-2000-00001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0" name="291 CuadroTexto">
          <a:extLst>
            <a:ext uri="{FF2B5EF4-FFF2-40B4-BE49-F238E27FC236}">
              <a16:creationId xmlns:a16="http://schemas.microsoft.com/office/drawing/2014/main" xmlns="" id="{00000000-0008-0000-2000-00002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1" name="292 CuadroTexto">
          <a:extLst>
            <a:ext uri="{FF2B5EF4-FFF2-40B4-BE49-F238E27FC236}">
              <a16:creationId xmlns:a16="http://schemas.microsoft.com/office/drawing/2014/main" xmlns="" id="{00000000-0008-0000-2000-00002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2" name="293 CuadroTexto">
          <a:extLst>
            <a:ext uri="{FF2B5EF4-FFF2-40B4-BE49-F238E27FC236}">
              <a16:creationId xmlns:a16="http://schemas.microsoft.com/office/drawing/2014/main" xmlns="" id="{00000000-0008-0000-2000-00002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3" name="294 CuadroTexto">
          <a:extLst>
            <a:ext uri="{FF2B5EF4-FFF2-40B4-BE49-F238E27FC236}">
              <a16:creationId xmlns:a16="http://schemas.microsoft.com/office/drawing/2014/main" xmlns="" id="{00000000-0008-0000-2000-00002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4" name="295 CuadroTexto">
          <a:extLst>
            <a:ext uri="{FF2B5EF4-FFF2-40B4-BE49-F238E27FC236}">
              <a16:creationId xmlns:a16="http://schemas.microsoft.com/office/drawing/2014/main" xmlns="" id="{00000000-0008-0000-2000-00002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5" name="296 CuadroTexto">
          <a:extLst>
            <a:ext uri="{FF2B5EF4-FFF2-40B4-BE49-F238E27FC236}">
              <a16:creationId xmlns:a16="http://schemas.microsoft.com/office/drawing/2014/main" xmlns="" id="{00000000-0008-0000-2000-00002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66" name="17 CuadroTexto">
          <a:extLst>
            <a:ext uri="{FF2B5EF4-FFF2-40B4-BE49-F238E27FC236}">
              <a16:creationId xmlns:a16="http://schemas.microsoft.com/office/drawing/2014/main" xmlns="" id="{00000000-0008-0000-2000-00002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367" name="90 CuadroTexto">
          <a:extLst>
            <a:ext uri="{FF2B5EF4-FFF2-40B4-BE49-F238E27FC236}">
              <a16:creationId xmlns:a16="http://schemas.microsoft.com/office/drawing/2014/main" xmlns="" id="{00000000-0008-0000-2000-00002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8" name="91 CuadroTexto">
          <a:extLst>
            <a:ext uri="{FF2B5EF4-FFF2-40B4-BE49-F238E27FC236}">
              <a16:creationId xmlns:a16="http://schemas.microsoft.com/office/drawing/2014/main" xmlns="" id="{00000000-0008-0000-2000-00002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69" name="92 CuadroTexto">
          <a:extLst>
            <a:ext uri="{FF2B5EF4-FFF2-40B4-BE49-F238E27FC236}">
              <a16:creationId xmlns:a16="http://schemas.microsoft.com/office/drawing/2014/main" xmlns="" id="{00000000-0008-0000-2000-00002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0" name="93 CuadroTexto">
          <a:extLst>
            <a:ext uri="{FF2B5EF4-FFF2-40B4-BE49-F238E27FC236}">
              <a16:creationId xmlns:a16="http://schemas.microsoft.com/office/drawing/2014/main" xmlns="" id="{00000000-0008-0000-2000-00002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1" name="94 CuadroTexto">
          <a:extLst>
            <a:ext uri="{FF2B5EF4-FFF2-40B4-BE49-F238E27FC236}">
              <a16:creationId xmlns:a16="http://schemas.microsoft.com/office/drawing/2014/main" xmlns="" id="{00000000-0008-0000-2000-00002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2" name="95 CuadroTexto">
          <a:extLst>
            <a:ext uri="{FF2B5EF4-FFF2-40B4-BE49-F238E27FC236}">
              <a16:creationId xmlns:a16="http://schemas.microsoft.com/office/drawing/2014/main" xmlns="" id="{00000000-0008-0000-2000-00002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3" name="96 CuadroTexto">
          <a:extLst>
            <a:ext uri="{FF2B5EF4-FFF2-40B4-BE49-F238E27FC236}">
              <a16:creationId xmlns:a16="http://schemas.microsoft.com/office/drawing/2014/main" xmlns="" id="{00000000-0008-0000-2000-00002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4" name="97 CuadroTexto">
          <a:extLst>
            <a:ext uri="{FF2B5EF4-FFF2-40B4-BE49-F238E27FC236}">
              <a16:creationId xmlns:a16="http://schemas.microsoft.com/office/drawing/2014/main" xmlns="" id="{00000000-0008-0000-2000-00002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5" name="98 CuadroTexto">
          <a:extLst>
            <a:ext uri="{FF2B5EF4-FFF2-40B4-BE49-F238E27FC236}">
              <a16:creationId xmlns:a16="http://schemas.microsoft.com/office/drawing/2014/main" xmlns="" id="{00000000-0008-0000-2000-00002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6" name="99 CuadroTexto">
          <a:extLst>
            <a:ext uri="{FF2B5EF4-FFF2-40B4-BE49-F238E27FC236}">
              <a16:creationId xmlns:a16="http://schemas.microsoft.com/office/drawing/2014/main" xmlns="" id="{00000000-0008-0000-2000-00003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7" name="100 CuadroTexto">
          <a:extLst>
            <a:ext uri="{FF2B5EF4-FFF2-40B4-BE49-F238E27FC236}">
              <a16:creationId xmlns:a16="http://schemas.microsoft.com/office/drawing/2014/main" xmlns="" id="{00000000-0008-0000-2000-00003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378" name="101 CuadroTexto">
          <a:extLst>
            <a:ext uri="{FF2B5EF4-FFF2-40B4-BE49-F238E27FC236}">
              <a16:creationId xmlns:a16="http://schemas.microsoft.com/office/drawing/2014/main" xmlns="" id="{00000000-0008-0000-2000-000032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379" name="118 CuadroTexto">
          <a:extLst>
            <a:ext uri="{FF2B5EF4-FFF2-40B4-BE49-F238E27FC236}">
              <a16:creationId xmlns:a16="http://schemas.microsoft.com/office/drawing/2014/main" xmlns="" id="{00000000-0008-0000-2000-00003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0" name="119 CuadroTexto">
          <a:extLst>
            <a:ext uri="{FF2B5EF4-FFF2-40B4-BE49-F238E27FC236}">
              <a16:creationId xmlns:a16="http://schemas.microsoft.com/office/drawing/2014/main" xmlns="" id="{00000000-0008-0000-2000-00003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1" name="120 CuadroTexto">
          <a:extLst>
            <a:ext uri="{FF2B5EF4-FFF2-40B4-BE49-F238E27FC236}">
              <a16:creationId xmlns:a16="http://schemas.microsoft.com/office/drawing/2014/main" xmlns="" id="{00000000-0008-0000-2000-00003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2" name="121 CuadroTexto">
          <a:extLst>
            <a:ext uri="{FF2B5EF4-FFF2-40B4-BE49-F238E27FC236}">
              <a16:creationId xmlns:a16="http://schemas.microsoft.com/office/drawing/2014/main" xmlns="" id="{00000000-0008-0000-2000-00003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3" name="122 CuadroTexto">
          <a:extLst>
            <a:ext uri="{FF2B5EF4-FFF2-40B4-BE49-F238E27FC236}">
              <a16:creationId xmlns:a16="http://schemas.microsoft.com/office/drawing/2014/main" xmlns="" id="{00000000-0008-0000-2000-00003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4" name="123 CuadroTexto">
          <a:extLst>
            <a:ext uri="{FF2B5EF4-FFF2-40B4-BE49-F238E27FC236}">
              <a16:creationId xmlns:a16="http://schemas.microsoft.com/office/drawing/2014/main" xmlns="" id="{00000000-0008-0000-2000-00003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5" name="124 CuadroTexto">
          <a:extLst>
            <a:ext uri="{FF2B5EF4-FFF2-40B4-BE49-F238E27FC236}">
              <a16:creationId xmlns:a16="http://schemas.microsoft.com/office/drawing/2014/main" xmlns="" id="{00000000-0008-0000-2000-00003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6" name="125 CuadroTexto">
          <a:extLst>
            <a:ext uri="{FF2B5EF4-FFF2-40B4-BE49-F238E27FC236}">
              <a16:creationId xmlns:a16="http://schemas.microsoft.com/office/drawing/2014/main" xmlns="" id="{00000000-0008-0000-2000-00003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7" name="143 CuadroTexto">
          <a:extLst>
            <a:ext uri="{FF2B5EF4-FFF2-40B4-BE49-F238E27FC236}">
              <a16:creationId xmlns:a16="http://schemas.microsoft.com/office/drawing/2014/main" xmlns="" id="{00000000-0008-0000-2000-00003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8" name="144 CuadroTexto">
          <a:extLst>
            <a:ext uri="{FF2B5EF4-FFF2-40B4-BE49-F238E27FC236}">
              <a16:creationId xmlns:a16="http://schemas.microsoft.com/office/drawing/2014/main" xmlns="" id="{00000000-0008-0000-2000-00003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89" name="145 CuadroTexto">
          <a:extLst>
            <a:ext uri="{FF2B5EF4-FFF2-40B4-BE49-F238E27FC236}">
              <a16:creationId xmlns:a16="http://schemas.microsoft.com/office/drawing/2014/main" xmlns="" id="{00000000-0008-0000-2000-00003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0" name="146 CuadroTexto">
          <a:extLst>
            <a:ext uri="{FF2B5EF4-FFF2-40B4-BE49-F238E27FC236}">
              <a16:creationId xmlns:a16="http://schemas.microsoft.com/office/drawing/2014/main" xmlns="" id="{00000000-0008-0000-2000-00003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1" name="147 CuadroTexto">
          <a:extLst>
            <a:ext uri="{FF2B5EF4-FFF2-40B4-BE49-F238E27FC236}">
              <a16:creationId xmlns:a16="http://schemas.microsoft.com/office/drawing/2014/main" xmlns="" id="{00000000-0008-0000-2000-00003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2" name="148 CuadroTexto">
          <a:extLst>
            <a:ext uri="{FF2B5EF4-FFF2-40B4-BE49-F238E27FC236}">
              <a16:creationId xmlns:a16="http://schemas.microsoft.com/office/drawing/2014/main" xmlns="" id="{00000000-0008-0000-2000-00004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3" name="149 CuadroTexto">
          <a:extLst>
            <a:ext uri="{FF2B5EF4-FFF2-40B4-BE49-F238E27FC236}">
              <a16:creationId xmlns:a16="http://schemas.microsoft.com/office/drawing/2014/main" xmlns="" id="{00000000-0008-0000-2000-00004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4" name="150 CuadroTexto">
          <a:extLst>
            <a:ext uri="{FF2B5EF4-FFF2-40B4-BE49-F238E27FC236}">
              <a16:creationId xmlns:a16="http://schemas.microsoft.com/office/drawing/2014/main" xmlns="" id="{00000000-0008-0000-2000-00004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5" name="151 CuadroTexto">
          <a:extLst>
            <a:ext uri="{FF2B5EF4-FFF2-40B4-BE49-F238E27FC236}">
              <a16:creationId xmlns:a16="http://schemas.microsoft.com/office/drawing/2014/main" xmlns="" id="{00000000-0008-0000-2000-00004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6" name="152 CuadroTexto">
          <a:extLst>
            <a:ext uri="{FF2B5EF4-FFF2-40B4-BE49-F238E27FC236}">
              <a16:creationId xmlns:a16="http://schemas.microsoft.com/office/drawing/2014/main" xmlns="" id="{00000000-0008-0000-2000-00004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7" name="153 CuadroTexto">
          <a:extLst>
            <a:ext uri="{FF2B5EF4-FFF2-40B4-BE49-F238E27FC236}">
              <a16:creationId xmlns:a16="http://schemas.microsoft.com/office/drawing/2014/main" xmlns="" id="{00000000-0008-0000-2000-00004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8" name="154 CuadroTexto">
          <a:extLst>
            <a:ext uri="{FF2B5EF4-FFF2-40B4-BE49-F238E27FC236}">
              <a16:creationId xmlns:a16="http://schemas.microsoft.com/office/drawing/2014/main" xmlns="" id="{00000000-0008-0000-2000-00004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399" name="155 CuadroTexto">
          <a:extLst>
            <a:ext uri="{FF2B5EF4-FFF2-40B4-BE49-F238E27FC236}">
              <a16:creationId xmlns:a16="http://schemas.microsoft.com/office/drawing/2014/main" xmlns="" id="{00000000-0008-0000-2000-00004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0" name="156 CuadroTexto">
          <a:extLst>
            <a:ext uri="{FF2B5EF4-FFF2-40B4-BE49-F238E27FC236}">
              <a16:creationId xmlns:a16="http://schemas.microsoft.com/office/drawing/2014/main" xmlns="" id="{00000000-0008-0000-2000-00004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1" name="157 CuadroTexto">
          <a:extLst>
            <a:ext uri="{FF2B5EF4-FFF2-40B4-BE49-F238E27FC236}">
              <a16:creationId xmlns:a16="http://schemas.microsoft.com/office/drawing/2014/main" xmlns="" id="{00000000-0008-0000-2000-00004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2" name="158 CuadroTexto">
          <a:extLst>
            <a:ext uri="{FF2B5EF4-FFF2-40B4-BE49-F238E27FC236}">
              <a16:creationId xmlns:a16="http://schemas.microsoft.com/office/drawing/2014/main" xmlns="" id="{00000000-0008-0000-2000-00004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3" name="159 CuadroTexto">
          <a:extLst>
            <a:ext uri="{FF2B5EF4-FFF2-40B4-BE49-F238E27FC236}">
              <a16:creationId xmlns:a16="http://schemas.microsoft.com/office/drawing/2014/main" xmlns="" id="{00000000-0008-0000-2000-00004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4" name="160 CuadroTexto">
          <a:extLst>
            <a:ext uri="{FF2B5EF4-FFF2-40B4-BE49-F238E27FC236}">
              <a16:creationId xmlns:a16="http://schemas.microsoft.com/office/drawing/2014/main" xmlns="" id="{00000000-0008-0000-2000-00004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5" name="161 CuadroTexto">
          <a:extLst>
            <a:ext uri="{FF2B5EF4-FFF2-40B4-BE49-F238E27FC236}">
              <a16:creationId xmlns:a16="http://schemas.microsoft.com/office/drawing/2014/main" xmlns="" id="{00000000-0008-0000-2000-00004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6" name="162 CuadroTexto">
          <a:extLst>
            <a:ext uri="{FF2B5EF4-FFF2-40B4-BE49-F238E27FC236}">
              <a16:creationId xmlns:a16="http://schemas.microsoft.com/office/drawing/2014/main" xmlns="" id="{00000000-0008-0000-2000-00004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7" name="163 CuadroTexto">
          <a:extLst>
            <a:ext uri="{FF2B5EF4-FFF2-40B4-BE49-F238E27FC236}">
              <a16:creationId xmlns:a16="http://schemas.microsoft.com/office/drawing/2014/main" xmlns="" id="{00000000-0008-0000-2000-00004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8" name="164 CuadroTexto">
          <a:extLst>
            <a:ext uri="{FF2B5EF4-FFF2-40B4-BE49-F238E27FC236}">
              <a16:creationId xmlns:a16="http://schemas.microsoft.com/office/drawing/2014/main" xmlns="" id="{00000000-0008-0000-2000-00005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09" name="165 CuadroTexto">
          <a:extLst>
            <a:ext uri="{FF2B5EF4-FFF2-40B4-BE49-F238E27FC236}">
              <a16:creationId xmlns:a16="http://schemas.microsoft.com/office/drawing/2014/main" xmlns="" id="{00000000-0008-0000-2000-00005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0" name="166 CuadroTexto">
          <a:extLst>
            <a:ext uri="{FF2B5EF4-FFF2-40B4-BE49-F238E27FC236}">
              <a16:creationId xmlns:a16="http://schemas.microsoft.com/office/drawing/2014/main" xmlns="" id="{00000000-0008-0000-2000-00005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1" name="167 CuadroTexto">
          <a:extLst>
            <a:ext uri="{FF2B5EF4-FFF2-40B4-BE49-F238E27FC236}">
              <a16:creationId xmlns:a16="http://schemas.microsoft.com/office/drawing/2014/main" xmlns="" id="{00000000-0008-0000-2000-00005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2" name="168 CuadroTexto">
          <a:extLst>
            <a:ext uri="{FF2B5EF4-FFF2-40B4-BE49-F238E27FC236}">
              <a16:creationId xmlns:a16="http://schemas.microsoft.com/office/drawing/2014/main" xmlns="" id="{00000000-0008-0000-2000-00005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3" name="169 CuadroTexto">
          <a:extLst>
            <a:ext uri="{FF2B5EF4-FFF2-40B4-BE49-F238E27FC236}">
              <a16:creationId xmlns:a16="http://schemas.microsoft.com/office/drawing/2014/main" xmlns="" id="{00000000-0008-0000-2000-00005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4" name="170 CuadroTexto">
          <a:extLst>
            <a:ext uri="{FF2B5EF4-FFF2-40B4-BE49-F238E27FC236}">
              <a16:creationId xmlns:a16="http://schemas.microsoft.com/office/drawing/2014/main" xmlns="" id="{00000000-0008-0000-2000-00005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5" name="171 CuadroTexto">
          <a:extLst>
            <a:ext uri="{FF2B5EF4-FFF2-40B4-BE49-F238E27FC236}">
              <a16:creationId xmlns:a16="http://schemas.microsoft.com/office/drawing/2014/main" xmlns="" id="{00000000-0008-0000-2000-00005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6" name="172 CuadroTexto">
          <a:extLst>
            <a:ext uri="{FF2B5EF4-FFF2-40B4-BE49-F238E27FC236}">
              <a16:creationId xmlns:a16="http://schemas.microsoft.com/office/drawing/2014/main" xmlns="" id="{00000000-0008-0000-2000-00005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7" name="173 CuadroTexto">
          <a:extLst>
            <a:ext uri="{FF2B5EF4-FFF2-40B4-BE49-F238E27FC236}">
              <a16:creationId xmlns:a16="http://schemas.microsoft.com/office/drawing/2014/main" xmlns="" id="{00000000-0008-0000-2000-00005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8" name="174 CuadroTexto">
          <a:extLst>
            <a:ext uri="{FF2B5EF4-FFF2-40B4-BE49-F238E27FC236}">
              <a16:creationId xmlns:a16="http://schemas.microsoft.com/office/drawing/2014/main" xmlns="" id="{00000000-0008-0000-2000-00005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19" name="175 CuadroTexto">
          <a:extLst>
            <a:ext uri="{FF2B5EF4-FFF2-40B4-BE49-F238E27FC236}">
              <a16:creationId xmlns:a16="http://schemas.microsoft.com/office/drawing/2014/main" xmlns="" id="{00000000-0008-0000-2000-00005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0" name="176 CuadroTexto">
          <a:extLst>
            <a:ext uri="{FF2B5EF4-FFF2-40B4-BE49-F238E27FC236}">
              <a16:creationId xmlns:a16="http://schemas.microsoft.com/office/drawing/2014/main" xmlns="" id="{00000000-0008-0000-2000-00005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1" name="177 CuadroTexto">
          <a:extLst>
            <a:ext uri="{FF2B5EF4-FFF2-40B4-BE49-F238E27FC236}">
              <a16:creationId xmlns:a16="http://schemas.microsoft.com/office/drawing/2014/main" xmlns="" id="{00000000-0008-0000-2000-00005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2" name="178 CuadroTexto">
          <a:extLst>
            <a:ext uri="{FF2B5EF4-FFF2-40B4-BE49-F238E27FC236}">
              <a16:creationId xmlns:a16="http://schemas.microsoft.com/office/drawing/2014/main" xmlns="" id="{00000000-0008-0000-2000-00005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3" name="179 CuadroTexto">
          <a:extLst>
            <a:ext uri="{FF2B5EF4-FFF2-40B4-BE49-F238E27FC236}">
              <a16:creationId xmlns:a16="http://schemas.microsoft.com/office/drawing/2014/main" xmlns="" id="{00000000-0008-0000-2000-00005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4" name="180 CuadroTexto">
          <a:extLst>
            <a:ext uri="{FF2B5EF4-FFF2-40B4-BE49-F238E27FC236}">
              <a16:creationId xmlns:a16="http://schemas.microsoft.com/office/drawing/2014/main" xmlns="" id="{00000000-0008-0000-2000-00006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5" name="181 CuadroTexto">
          <a:extLst>
            <a:ext uri="{FF2B5EF4-FFF2-40B4-BE49-F238E27FC236}">
              <a16:creationId xmlns:a16="http://schemas.microsoft.com/office/drawing/2014/main" xmlns="" id="{00000000-0008-0000-2000-00006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6" name="182 CuadroTexto">
          <a:extLst>
            <a:ext uri="{FF2B5EF4-FFF2-40B4-BE49-F238E27FC236}">
              <a16:creationId xmlns:a16="http://schemas.microsoft.com/office/drawing/2014/main" xmlns="" id="{00000000-0008-0000-2000-00006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7" name="183 CuadroTexto">
          <a:extLst>
            <a:ext uri="{FF2B5EF4-FFF2-40B4-BE49-F238E27FC236}">
              <a16:creationId xmlns:a16="http://schemas.microsoft.com/office/drawing/2014/main" xmlns="" id="{00000000-0008-0000-2000-00006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8" name="184 CuadroTexto">
          <a:extLst>
            <a:ext uri="{FF2B5EF4-FFF2-40B4-BE49-F238E27FC236}">
              <a16:creationId xmlns:a16="http://schemas.microsoft.com/office/drawing/2014/main" xmlns="" id="{00000000-0008-0000-2000-00006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29" name="185 CuadroTexto">
          <a:extLst>
            <a:ext uri="{FF2B5EF4-FFF2-40B4-BE49-F238E27FC236}">
              <a16:creationId xmlns:a16="http://schemas.microsoft.com/office/drawing/2014/main" xmlns="" id="{00000000-0008-0000-2000-00006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0" name="186 CuadroTexto">
          <a:extLst>
            <a:ext uri="{FF2B5EF4-FFF2-40B4-BE49-F238E27FC236}">
              <a16:creationId xmlns:a16="http://schemas.microsoft.com/office/drawing/2014/main" xmlns="" id="{00000000-0008-0000-2000-00006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1" name="187 CuadroTexto">
          <a:extLst>
            <a:ext uri="{FF2B5EF4-FFF2-40B4-BE49-F238E27FC236}">
              <a16:creationId xmlns:a16="http://schemas.microsoft.com/office/drawing/2014/main" xmlns="" id="{00000000-0008-0000-2000-00006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2" name="188 CuadroTexto">
          <a:extLst>
            <a:ext uri="{FF2B5EF4-FFF2-40B4-BE49-F238E27FC236}">
              <a16:creationId xmlns:a16="http://schemas.microsoft.com/office/drawing/2014/main" xmlns="" id="{00000000-0008-0000-2000-00006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3" name="189 CuadroTexto">
          <a:extLst>
            <a:ext uri="{FF2B5EF4-FFF2-40B4-BE49-F238E27FC236}">
              <a16:creationId xmlns:a16="http://schemas.microsoft.com/office/drawing/2014/main" xmlns="" id="{00000000-0008-0000-2000-00006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4" name="190 CuadroTexto">
          <a:extLst>
            <a:ext uri="{FF2B5EF4-FFF2-40B4-BE49-F238E27FC236}">
              <a16:creationId xmlns:a16="http://schemas.microsoft.com/office/drawing/2014/main" xmlns="" id="{00000000-0008-0000-2000-00006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5" name="191 CuadroTexto">
          <a:extLst>
            <a:ext uri="{FF2B5EF4-FFF2-40B4-BE49-F238E27FC236}">
              <a16:creationId xmlns:a16="http://schemas.microsoft.com/office/drawing/2014/main" xmlns="" id="{00000000-0008-0000-2000-00006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6" name="192 CuadroTexto">
          <a:extLst>
            <a:ext uri="{FF2B5EF4-FFF2-40B4-BE49-F238E27FC236}">
              <a16:creationId xmlns:a16="http://schemas.microsoft.com/office/drawing/2014/main" xmlns="" id="{00000000-0008-0000-2000-00006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7" name="193 CuadroTexto">
          <a:extLst>
            <a:ext uri="{FF2B5EF4-FFF2-40B4-BE49-F238E27FC236}">
              <a16:creationId xmlns:a16="http://schemas.microsoft.com/office/drawing/2014/main" xmlns="" id="{00000000-0008-0000-2000-00006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8" name="194 CuadroTexto">
          <a:extLst>
            <a:ext uri="{FF2B5EF4-FFF2-40B4-BE49-F238E27FC236}">
              <a16:creationId xmlns:a16="http://schemas.microsoft.com/office/drawing/2014/main" xmlns="" id="{00000000-0008-0000-2000-00006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39" name="195 CuadroTexto">
          <a:extLst>
            <a:ext uri="{FF2B5EF4-FFF2-40B4-BE49-F238E27FC236}">
              <a16:creationId xmlns:a16="http://schemas.microsoft.com/office/drawing/2014/main" xmlns="" id="{00000000-0008-0000-2000-00006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0" name="196 CuadroTexto">
          <a:extLst>
            <a:ext uri="{FF2B5EF4-FFF2-40B4-BE49-F238E27FC236}">
              <a16:creationId xmlns:a16="http://schemas.microsoft.com/office/drawing/2014/main" xmlns="" id="{00000000-0008-0000-2000-00007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1" name="197 CuadroTexto">
          <a:extLst>
            <a:ext uri="{FF2B5EF4-FFF2-40B4-BE49-F238E27FC236}">
              <a16:creationId xmlns:a16="http://schemas.microsoft.com/office/drawing/2014/main" xmlns="" id="{00000000-0008-0000-2000-00007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2" name="198 CuadroTexto">
          <a:extLst>
            <a:ext uri="{FF2B5EF4-FFF2-40B4-BE49-F238E27FC236}">
              <a16:creationId xmlns:a16="http://schemas.microsoft.com/office/drawing/2014/main" xmlns="" id="{00000000-0008-0000-2000-00007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3" name="199 CuadroTexto">
          <a:extLst>
            <a:ext uri="{FF2B5EF4-FFF2-40B4-BE49-F238E27FC236}">
              <a16:creationId xmlns:a16="http://schemas.microsoft.com/office/drawing/2014/main" xmlns="" id="{00000000-0008-0000-2000-00007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4" name="200 CuadroTexto">
          <a:extLst>
            <a:ext uri="{FF2B5EF4-FFF2-40B4-BE49-F238E27FC236}">
              <a16:creationId xmlns:a16="http://schemas.microsoft.com/office/drawing/2014/main" xmlns="" id="{00000000-0008-0000-2000-00007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5" name="201 CuadroTexto">
          <a:extLst>
            <a:ext uri="{FF2B5EF4-FFF2-40B4-BE49-F238E27FC236}">
              <a16:creationId xmlns:a16="http://schemas.microsoft.com/office/drawing/2014/main" xmlns="" id="{00000000-0008-0000-2000-00007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6" name="202 CuadroTexto">
          <a:extLst>
            <a:ext uri="{FF2B5EF4-FFF2-40B4-BE49-F238E27FC236}">
              <a16:creationId xmlns:a16="http://schemas.microsoft.com/office/drawing/2014/main" xmlns="" id="{00000000-0008-0000-2000-00007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7" name="203 CuadroTexto">
          <a:extLst>
            <a:ext uri="{FF2B5EF4-FFF2-40B4-BE49-F238E27FC236}">
              <a16:creationId xmlns:a16="http://schemas.microsoft.com/office/drawing/2014/main" xmlns="" id="{00000000-0008-0000-2000-00007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8" name="204 CuadroTexto">
          <a:extLst>
            <a:ext uri="{FF2B5EF4-FFF2-40B4-BE49-F238E27FC236}">
              <a16:creationId xmlns:a16="http://schemas.microsoft.com/office/drawing/2014/main" xmlns="" id="{00000000-0008-0000-2000-00007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49" name="205 CuadroTexto">
          <a:extLst>
            <a:ext uri="{FF2B5EF4-FFF2-40B4-BE49-F238E27FC236}">
              <a16:creationId xmlns:a16="http://schemas.microsoft.com/office/drawing/2014/main" xmlns="" id="{00000000-0008-0000-2000-00007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0" name="206 CuadroTexto">
          <a:extLst>
            <a:ext uri="{FF2B5EF4-FFF2-40B4-BE49-F238E27FC236}">
              <a16:creationId xmlns:a16="http://schemas.microsoft.com/office/drawing/2014/main" xmlns="" id="{00000000-0008-0000-2000-00007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1" name="207 CuadroTexto">
          <a:extLst>
            <a:ext uri="{FF2B5EF4-FFF2-40B4-BE49-F238E27FC236}">
              <a16:creationId xmlns:a16="http://schemas.microsoft.com/office/drawing/2014/main" xmlns="" id="{00000000-0008-0000-2000-00007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2" name="208 CuadroTexto">
          <a:extLst>
            <a:ext uri="{FF2B5EF4-FFF2-40B4-BE49-F238E27FC236}">
              <a16:creationId xmlns:a16="http://schemas.microsoft.com/office/drawing/2014/main" xmlns="" id="{00000000-0008-0000-2000-00007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3" name="209 CuadroTexto">
          <a:extLst>
            <a:ext uri="{FF2B5EF4-FFF2-40B4-BE49-F238E27FC236}">
              <a16:creationId xmlns:a16="http://schemas.microsoft.com/office/drawing/2014/main" xmlns="" id="{00000000-0008-0000-2000-00007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4" name="210 CuadroTexto">
          <a:extLst>
            <a:ext uri="{FF2B5EF4-FFF2-40B4-BE49-F238E27FC236}">
              <a16:creationId xmlns:a16="http://schemas.microsoft.com/office/drawing/2014/main" xmlns="" id="{00000000-0008-0000-2000-00007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5" name="211 CuadroTexto">
          <a:extLst>
            <a:ext uri="{FF2B5EF4-FFF2-40B4-BE49-F238E27FC236}">
              <a16:creationId xmlns:a16="http://schemas.microsoft.com/office/drawing/2014/main" xmlns="" id="{00000000-0008-0000-2000-00007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6" name="212 CuadroTexto">
          <a:extLst>
            <a:ext uri="{FF2B5EF4-FFF2-40B4-BE49-F238E27FC236}">
              <a16:creationId xmlns:a16="http://schemas.microsoft.com/office/drawing/2014/main" xmlns="" id="{00000000-0008-0000-2000-00008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7" name="213 CuadroTexto">
          <a:extLst>
            <a:ext uri="{FF2B5EF4-FFF2-40B4-BE49-F238E27FC236}">
              <a16:creationId xmlns:a16="http://schemas.microsoft.com/office/drawing/2014/main" xmlns="" id="{00000000-0008-0000-2000-00008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8" name="214 CuadroTexto">
          <a:extLst>
            <a:ext uri="{FF2B5EF4-FFF2-40B4-BE49-F238E27FC236}">
              <a16:creationId xmlns:a16="http://schemas.microsoft.com/office/drawing/2014/main" xmlns="" id="{00000000-0008-0000-2000-00008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59" name="215 CuadroTexto">
          <a:extLst>
            <a:ext uri="{FF2B5EF4-FFF2-40B4-BE49-F238E27FC236}">
              <a16:creationId xmlns:a16="http://schemas.microsoft.com/office/drawing/2014/main" xmlns="" id="{00000000-0008-0000-2000-00008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0" name="216 CuadroTexto">
          <a:extLst>
            <a:ext uri="{FF2B5EF4-FFF2-40B4-BE49-F238E27FC236}">
              <a16:creationId xmlns:a16="http://schemas.microsoft.com/office/drawing/2014/main" xmlns="" id="{00000000-0008-0000-2000-00008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1" name="217 CuadroTexto">
          <a:extLst>
            <a:ext uri="{FF2B5EF4-FFF2-40B4-BE49-F238E27FC236}">
              <a16:creationId xmlns:a16="http://schemas.microsoft.com/office/drawing/2014/main" xmlns="" id="{00000000-0008-0000-2000-00008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2" name="218 CuadroTexto">
          <a:extLst>
            <a:ext uri="{FF2B5EF4-FFF2-40B4-BE49-F238E27FC236}">
              <a16:creationId xmlns:a16="http://schemas.microsoft.com/office/drawing/2014/main" xmlns="" id="{00000000-0008-0000-2000-00008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3" name="219 CuadroTexto">
          <a:extLst>
            <a:ext uri="{FF2B5EF4-FFF2-40B4-BE49-F238E27FC236}">
              <a16:creationId xmlns:a16="http://schemas.microsoft.com/office/drawing/2014/main" xmlns="" id="{00000000-0008-0000-2000-00008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4" name="220 CuadroTexto">
          <a:extLst>
            <a:ext uri="{FF2B5EF4-FFF2-40B4-BE49-F238E27FC236}">
              <a16:creationId xmlns:a16="http://schemas.microsoft.com/office/drawing/2014/main" xmlns="" id="{00000000-0008-0000-2000-00008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5" name="221 CuadroTexto">
          <a:extLst>
            <a:ext uri="{FF2B5EF4-FFF2-40B4-BE49-F238E27FC236}">
              <a16:creationId xmlns:a16="http://schemas.microsoft.com/office/drawing/2014/main" xmlns="" id="{00000000-0008-0000-2000-00008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6" name="222 CuadroTexto">
          <a:extLst>
            <a:ext uri="{FF2B5EF4-FFF2-40B4-BE49-F238E27FC236}">
              <a16:creationId xmlns:a16="http://schemas.microsoft.com/office/drawing/2014/main" xmlns="" id="{00000000-0008-0000-2000-00008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7" name="223 CuadroTexto">
          <a:extLst>
            <a:ext uri="{FF2B5EF4-FFF2-40B4-BE49-F238E27FC236}">
              <a16:creationId xmlns:a16="http://schemas.microsoft.com/office/drawing/2014/main" xmlns="" id="{00000000-0008-0000-2000-00008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8" name="224 CuadroTexto">
          <a:extLst>
            <a:ext uri="{FF2B5EF4-FFF2-40B4-BE49-F238E27FC236}">
              <a16:creationId xmlns:a16="http://schemas.microsoft.com/office/drawing/2014/main" xmlns="" id="{00000000-0008-0000-2000-00008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69" name="225 CuadroTexto">
          <a:extLst>
            <a:ext uri="{FF2B5EF4-FFF2-40B4-BE49-F238E27FC236}">
              <a16:creationId xmlns:a16="http://schemas.microsoft.com/office/drawing/2014/main" xmlns="" id="{00000000-0008-0000-2000-00008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0" name="226 CuadroTexto">
          <a:extLst>
            <a:ext uri="{FF2B5EF4-FFF2-40B4-BE49-F238E27FC236}">
              <a16:creationId xmlns:a16="http://schemas.microsoft.com/office/drawing/2014/main" xmlns="" id="{00000000-0008-0000-2000-00008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1" name="227 CuadroTexto">
          <a:extLst>
            <a:ext uri="{FF2B5EF4-FFF2-40B4-BE49-F238E27FC236}">
              <a16:creationId xmlns:a16="http://schemas.microsoft.com/office/drawing/2014/main" xmlns="" id="{00000000-0008-0000-2000-00008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2" name="228 CuadroTexto">
          <a:extLst>
            <a:ext uri="{FF2B5EF4-FFF2-40B4-BE49-F238E27FC236}">
              <a16:creationId xmlns:a16="http://schemas.microsoft.com/office/drawing/2014/main" xmlns="" id="{00000000-0008-0000-2000-00009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3" name="229 CuadroTexto">
          <a:extLst>
            <a:ext uri="{FF2B5EF4-FFF2-40B4-BE49-F238E27FC236}">
              <a16:creationId xmlns:a16="http://schemas.microsoft.com/office/drawing/2014/main" xmlns="" id="{00000000-0008-0000-2000-00009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4" name="230 CuadroTexto">
          <a:extLst>
            <a:ext uri="{FF2B5EF4-FFF2-40B4-BE49-F238E27FC236}">
              <a16:creationId xmlns:a16="http://schemas.microsoft.com/office/drawing/2014/main" xmlns="" id="{00000000-0008-0000-2000-00009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5" name="231 CuadroTexto">
          <a:extLst>
            <a:ext uri="{FF2B5EF4-FFF2-40B4-BE49-F238E27FC236}">
              <a16:creationId xmlns:a16="http://schemas.microsoft.com/office/drawing/2014/main" xmlns="" id="{00000000-0008-0000-2000-00009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6" name="232 CuadroTexto">
          <a:extLst>
            <a:ext uri="{FF2B5EF4-FFF2-40B4-BE49-F238E27FC236}">
              <a16:creationId xmlns:a16="http://schemas.microsoft.com/office/drawing/2014/main" xmlns="" id="{00000000-0008-0000-2000-00009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7" name="233 CuadroTexto">
          <a:extLst>
            <a:ext uri="{FF2B5EF4-FFF2-40B4-BE49-F238E27FC236}">
              <a16:creationId xmlns:a16="http://schemas.microsoft.com/office/drawing/2014/main" xmlns="" id="{00000000-0008-0000-2000-00009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8" name="234 CuadroTexto">
          <a:extLst>
            <a:ext uri="{FF2B5EF4-FFF2-40B4-BE49-F238E27FC236}">
              <a16:creationId xmlns:a16="http://schemas.microsoft.com/office/drawing/2014/main" xmlns="" id="{00000000-0008-0000-2000-00009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79" name="235 CuadroTexto">
          <a:extLst>
            <a:ext uri="{FF2B5EF4-FFF2-40B4-BE49-F238E27FC236}">
              <a16:creationId xmlns:a16="http://schemas.microsoft.com/office/drawing/2014/main" xmlns="" id="{00000000-0008-0000-2000-00009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0" name="236 CuadroTexto">
          <a:extLst>
            <a:ext uri="{FF2B5EF4-FFF2-40B4-BE49-F238E27FC236}">
              <a16:creationId xmlns:a16="http://schemas.microsoft.com/office/drawing/2014/main" xmlns="" id="{00000000-0008-0000-2000-00009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1" name="237 CuadroTexto">
          <a:extLst>
            <a:ext uri="{FF2B5EF4-FFF2-40B4-BE49-F238E27FC236}">
              <a16:creationId xmlns:a16="http://schemas.microsoft.com/office/drawing/2014/main" xmlns="" id="{00000000-0008-0000-2000-00009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2" name="238 CuadroTexto">
          <a:extLst>
            <a:ext uri="{FF2B5EF4-FFF2-40B4-BE49-F238E27FC236}">
              <a16:creationId xmlns:a16="http://schemas.microsoft.com/office/drawing/2014/main" xmlns="" id="{00000000-0008-0000-2000-00009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3" name="239 CuadroTexto">
          <a:extLst>
            <a:ext uri="{FF2B5EF4-FFF2-40B4-BE49-F238E27FC236}">
              <a16:creationId xmlns:a16="http://schemas.microsoft.com/office/drawing/2014/main" xmlns="" id="{00000000-0008-0000-2000-00009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4" name="240 CuadroTexto">
          <a:extLst>
            <a:ext uri="{FF2B5EF4-FFF2-40B4-BE49-F238E27FC236}">
              <a16:creationId xmlns:a16="http://schemas.microsoft.com/office/drawing/2014/main" xmlns="" id="{00000000-0008-0000-2000-00009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5" name="241 CuadroTexto">
          <a:extLst>
            <a:ext uri="{FF2B5EF4-FFF2-40B4-BE49-F238E27FC236}">
              <a16:creationId xmlns:a16="http://schemas.microsoft.com/office/drawing/2014/main" xmlns="" id="{00000000-0008-0000-2000-00009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6" name="242 CuadroTexto">
          <a:extLst>
            <a:ext uri="{FF2B5EF4-FFF2-40B4-BE49-F238E27FC236}">
              <a16:creationId xmlns:a16="http://schemas.microsoft.com/office/drawing/2014/main" xmlns="" id="{00000000-0008-0000-2000-00009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7" name="243 CuadroTexto">
          <a:extLst>
            <a:ext uri="{FF2B5EF4-FFF2-40B4-BE49-F238E27FC236}">
              <a16:creationId xmlns:a16="http://schemas.microsoft.com/office/drawing/2014/main" xmlns="" id="{00000000-0008-0000-2000-00009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8" name="244 CuadroTexto">
          <a:extLst>
            <a:ext uri="{FF2B5EF4-FFF2-40B4-BE49-F238E27FC236}">
              <a16:creationId xmlns:a16="http://schemas.microsoft.com/office/drawing/2014/main" xmlns="" id="{00000000-0008-0000-2000-0000A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89" name="245 CuadroTexto">
          <a:extLst>
            <a:ext uri="{FF2B5EF4-FFF2-40B4-BE49-F238E27FC236}">
              <a16:creationId xmlns:a16="http://schemas.microsoft.com/office/drawing/2014/main" xmlns="" id="{00000000-0008-0000-2000-0000A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0" name="246 CuadroTexto">
          <a:extLst>
            <a:ext uri="{FF2B5EF4-FFF2-40B4-BE49-F238E27FC236}">
              <a16:creationId xmlns:a16="http://schemas.microsoft.com/office/drawing/2014/main" xmlns="" id="{00000000-0008-0000-2000-0000A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1" name="247 CuadroTexto">
          <a:extLst>
            <a:ext uri="{FF2B5EF4-FFF2-40B4-BE49-F238E27FC236}">
              <a16:creationId xmlns:a16="http://schemas.microsoft.com/office/drawing/2014/main" xmlns="" id="{00000000-0008-0000-2000-0000A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2" name="248 CuadroTexto">
          <a:extLst>
            <a:ext uri="{FF2B5EF4-FFF2-40B4-BE49-F238E27FC236}">
              <a16:creationId xmlns:a16="http://schemas.microsoft.com/office/drawing/2014/main" xmlns="" id="{00000000-0008-0000-2000-0000A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3" name="249 CuadroTexto">
          <a:extLst>
            <a:ext uri="{FF2B5EF4-FFF2-40B4-BE49-F238E27FC236}">
              <a16:creationId xmlns:a16="http://schemas.microsoft.com/office/drawing/2014/main" xmlns="" id="{00000000-0008-0000-2000-0000A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4" name="250 CuadroTexto">
          <a:extLst>
            <a:ext uri="{FF2B5EF4-FFF2-40B4-BE49-F238E27FC236}">
              <a16:creationId xmlns:a16="http://schemas.microsoft.com/office/drawing/2014/main" xmlns="" id="{00000000-0008-0000-2000-0000A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5" name="251 CuadroTexto">
          <a:extLst>
            <a:ext uri="{FF2B5EF4-FFF2-40B4-BE49-F238E27FC236}">
              <a16:creationId xmlns:a16="http://schemas.microsoft.com/office/drawing/2014/main" xmlns="" id="{00000000-0008-0000-2000-0000A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6" name="252 CuadroTexto">
          <a:extLst>
            <a:ext uri="{FF2B5EF4-FFF2-40B4-BE49-F238E27FC236}">
              <a16:creationId xmlns:a16="http://schemas.microsoft.com/office/drawing/2014/main" xmlns="" id="{00000000-0008-0000-2000-0000A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7" name="253 CuadroTexto">
          <a:extLst>
            <a:ext uri="{FF2B5EF4-FFF2-40B4-BE49-F238E27FC236}">
              <a16:creationId xmlns:a16="http://schemas.microsoft.com/office/drawing/2014/main" xmlns="" id="{00000000-0008-0000-2000-0000A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8" name="254 CuadroTexto">
          <a:extLst>
            <a:ext uri="{FF2B5EF4-FFF2-40B4-BE49-F238E27FC236}">
              <a16:creationId xmlns:a16="http://schemas.microsoft.com/office/drawing/2014/main" xmlns="" id="{00000000-0008-0000-2000-0000A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499" name="255 CuadroTexto">
          <a:extLst>
            <a:ext uri="{FF2B5EF4-FFF2-40B4-BE49-F238E27FC236}">
              <a16:creationId xmlns:a16="http://schemas.microsoft.com/office/drawing/2014/main" xmlns="" id="{00000000-0008-0000-2000-0000A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0" name="256 CuadroTexto">
          <a:extLst>
            <a:ext uri="{FF2B5EF4-FFF2-40B4-BE49-F238E27FC236}">
              <a16:creationId xmlns:a16="http://schemas.microsoft.com/office/drawing/2014/main" xmlns="" id="{00000000-0008-0000-2000-0000A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1" name="257 CuadroTexto">
          <a:extLst>
            <a:ext uri="{FF2B5EF4-FFF2-40B4-BE49-F238E27FC236}">
              <a16:creationId xmlns:a16="http://schemas.microsoft.com/office/drawing/2014/main" xmlns="" id="{00000000-0008-0000-2000-0000A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2" name="258 CuadroTexto">
          <a:extLst>
            <a:ext uri="{FF2B5EF4-FFF2-40B4-BE49-F238E27FC236}">
              <a16:creationId xmlns:a16="http://schemas.microsoft.com/office/drawing/2014/main" xmlns="" id="{00000000-0008-0000-2000-0000A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3" name="259 CuadroTexto">
          <a:extLst>
            <a:ext uri="{FF2B5EF4-FFF2-40B4-BE49-F238E27FC236}">
              <a16:creationId xmlns:a16="http://schemas.microsoft.com/office/drawing/2014/main" xmlns="" id="{00000000-0008-0000-2000-0000A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4" name="260 CuadroTexto">
          <a:extLst>
            <a:ext uri="{FF2B5EF4-FFF2-40B4-BE49-F238E27FC236}">
              <a16:creationId xmlns:a16="http://schemas.microsoft.com/office/drawing/2014/main" xmlns="" id="{00000000-0008-0000-2000-0000B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5" name="261 CuadroTexto">
          <a:extLst>
            <a:ext uri="{FF2B5EF4-FFF2-40B4-BE49-F238E27FC236}">
              <a16:creationId xmlns:a16="http://schemas.microsoft.com/office/drawing/2014/main" xmlns="" id="{00000000-0008-0000-2000-0000B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6" name="262 CuadroTexto">
          <a:extLst>
            <a:ext uri="{FF2B5EF4-FFF2-40B4-BE49-F238E27FC236}">
              <a16:creationId xmlns:a16="http://schemas.microsoft.com/office/drawing/2014/main" xmlns="" id="{00000000-0008-0000-2000-0000B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7" name="263 CuadroTexto">
          <a:extLst>
            <a:ext uri="{FF2B5EF4-FFF2-40B4-BE49-F238E27FC236}">
              <a16:creationId xmlns:a16="http://schemas.microsoft.com/office/drawing/2014/main" xmlns="" id="{00000000-0008-0000-2000-0000B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8" name="264 CuadroTexto">
          <a:extLst>
            <a:ext uri="{FF2B5EF4-FFF2-40B4-BE49-F238E27FC236}">
              <a16:creationId xmlns:a16="http://schemas.microsoft.com/office/drawing/2014/main" xmlns="" id="{00000000-0008-0000-2000-0000B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09" name="265 CuadroTexto">
          <a:extLst>
            <a:ext uri="{FF2B5EF4-FFF2-40B4-BE49-F238E27FC236}">
              <a16:creationId xmlns:a16="http://schemas.microsoft.com/office/drawing/2014/main" xmlns="" id="{00000000-0008-0000-2000-0000B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0" name="266 CuadroTexto">
          <a:extLst>
            <a:ext uri="{FF2B5EF4-FFF2-40B4-BE49-F238E27FC236}">
              <a16:creationId xmlns:a16="http://schemas.microsoft.com/office/drawing/2014/main" xmlns="" id="{00000000-0008-0000-2000-0000B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11" name="267 CuadroTexto">
          <a:extLst>
            <a:ext uri="{FF2B5EF4-FFF2-40B4-BE49-F238E27FC236}">
              <a16:creationId xmlns:a16="http://schemas.microsoft.com/office/drawing/2014/main" xmlns="" id="{00000000-0008-0000-2000-0000B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512" name="268 CuadroTexto">
          <a:extLst>
            <a:ext uri="{FF2B5EF4-FFF2-40B4-BE49-F238E27FC236}">
              <a16:creationId xmlns:a16="http://schemas.microsoft.com/office/drawing/2014/main" xmlns="" id="{00000000-0008-0000-2000-0000B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3" name="269 CuadroTexto">
          <a:extLst>
            <a:ext uri="{FF2B5EF4-FFF2-40B4-BE49-F238E27FC236}">
              <a16:creationId xmlns:a16="http://schemas.microsoft.com/office/drawing/2014/main" xmlns="" id="{00000000-0008-0000-2000-0000B9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4" name="270 CuadroTexto">
          <a:extLst>
            <a:ext uri="{FF2B5EF4-FFF2-40B4-BE49-F238E27FC236}">
              <a16:creationId xmlns:a16="http://schemas.microsoft.com/office/drawing/2014/main" xmlns="" id="{00000000-0008-0000-2000-0000BA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5" name="271 CuadroTexto">
          <a:extLst>
            <a:ext uri="{FF2B5EF4-FFF2-40B4-BE49-F238E27FC236}">
              <a16:creationId xmlns:a16="http://schemas.microsoft.com/office/drawing/2014/main" xmlns="" id="{00000000-0008-0000-2000-0000BB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6" name="272 CuadroTexto">
          <a:extLst>
            <a:ext uri="{FF2B5EF4-FFF2-40B4-BE49-F238E27FC236}">
              <a16:creationId xmlns:a16="http://schemas.microsoft.com/office/drawing/2014/main" xmlns="" id="{00000000-0008-0000-2000-0000BC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7" name="273 CuadroTexto">
          <a:extLst>
            <a:ext uri="{FF2B5EF4-FFF2-40B4-BE49-F238E27FC236}">
              <a16:creationId xmlns:a16="http://schemas.microsoft.com/office/drawing/2014/main" xmlns="" id="{00000000-0008-0000-2000-0000BD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8" name="274 CuadroTexto">
          <a:extLst>
            <a:ext uri="{FF2B5EF4-FFF2-40B4-BE49-F238E27FC236}">
              <a16:creationId xmlns:a16="http://schemas.microsoft.com/office/drawing/2014/main" xmlns="" id="{00000000-0008-0000-2000-0000BE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19" name="275 CuadroTexto">
          <a:extLst>
            <a:ext uri="{FF2B5EF4-FFF2-40B4-BE49-F238E27FC236}">
              <a16:creationId xmlns:a16="http://schemas.microsoft.com/office/drawing/2014/main" xmlns="" id="{00000000-0008-0000-2000-0000BF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0" name="276 CuadroTexto">
          <a:extLst>
            <a:ext uri="{FF2B5EF4-FFF2-40B4-BE49-F238E27FC236}">
              <a16:creationId xmlns:a16="http://schemas.microsoft.com/office/drawing/2014/main" xmlns="" id="{00000000-0008-0000-2000-0000C0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1" name="277 CuadroTexto">
          <a:extLst>
            <a:ext uri="{FF2B5EF4-FFF2-40B4-BE49-F238E27FC236}">
              <a16:creationId xmlns:a16="http://schemas.microsoft.com/office/drawing/2014/main" xmlns="" id="{00000000-0008-0000-2000-0000C1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2" name="278 CuadroTexto">
          <a:extLst>
            <a:ext uri="{FF2B5EF4-FFF2-40B4-BE49-F238E27FC236}">
              <a16:creationId xmlns:a16="http://schemas.microsoft.com/office/drawing/2014/main" xmlns="" id="{00000000-0008-0000-2000-0000C2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3" name="279 CuadroTexto">
          <a:extLst>
            <a:ext uri="{FF2B5EF4-FFF2-40B4-BE49-F238E27FC236}">
              <a16:creationId xmlns:a16="http://schemas.microsoft.com/office/drawing/2014/main" xmlns="" id="{00000000-0008-0000-2000-0000C3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4" name="280 CuadroTexto">
          <a:extLst>
            <a:ext uri="{FF2B5EF4-FFF2-40B4-BE49-F238E27FC236}">
              <a16:creationId xmlns:a16="http://schemas.microsoft.com/office/drawing/2014/main" xmlns="" id="{00000000-0008-0000-2000-0000C4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5" name="281 CuadroTexto">
          <a:extLst>
            <a:ext uri="{FF2B5EF4-FFF2-40B4-BE49-F238E27FC236}">
              <a16:creationId xmlns:a16="http://schemas.microsoft.com/office/drawing/2014/main" xmlns="" id="{00000000-0008-0000-2000-0000C5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6" name="282 CuadroTexto">
          <a:extLst>
            <a:ext uri="{FF2B5EF4-FFF2-40B4-BE49-F238E27FC236}">
              <a16:creationId xmlns:a16="http://schemas.microsoft.com/office/drawing/2014/main" xmlns="" id="{00000000-0008-0000-2000-0000C6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7" name="283 CuadroTexto">
          <a:extLst>
            <a:ext uri="{FF2B5EF4-FFF2-40B4-BE49-F238E27FC236}">
              <a16:creationId xmlns:a16="http://schemas.microsoft.com/office/drawing/2014/main" xmlns="" id="{00000000-0008-0000-2000-0000C7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528" name="284 CuadroTexto">
          <a:extLst>
            <a:ext uri="{FF2B5EF4-FFF2-40B4-BE49-F238E27FC236}">
              <a16:creationId xmlns:a16="http://schemas.microsoft.com/office/drawing/2014/main" xmlns="" id="{00000000-0008-0000-2000-0000C80D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29" name="285 CuadroTexto">
          <a:extLst>
            <a:ext uri="{FF2B5EF4-FFF2-40B4-BE49-F238E27FC236}">
              <a16:creationId xmlns:a16="http://schemas.microsoft.com/office/drawing/2014/main" xmlns="" id="{00000000-0008-0000-2000-0000C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0" name="286 CuadroTexto">
          <a:extLst>
            <a:ext uri="{FF2B5EF4-FFF2-40B4-BE49-F238E27FC236}">
              <a16:creationId xmlns:a16="http://schemas.microsoft.com/office/drawing/2014/main" xmlns="" id="{00000000-0008-0000-2000-0000C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1" name="287 CuadroTexto">
          <a:extLst>
            <a:ext uri="{FF2B5EF4-FFF2-40B4-BE49-F238E27FC236}">
              <a16:creationId xmlns:a16="http://schemas.microsoft.com/office/drawing/2014/main" xmlns="" id="{00000000-0008-0000-2000-0000C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2" name="288 CuadroTexto">
          <a:extLst>
            <a:ext uri="{FF2B5EF4-FFF2-40B4-BE49-F238E27FC236}">
              <a16:creationId xmlns:a16="http://schemas.microsoft.com/office/drawing/2014/main" xmlns="" id="{00000000-0008-0000-2000-0000C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3" name="289 CuadroTexto">
          <a:extLst>
            <a:ext uri="{FF2B5EF4-FFF2-40B4-BE49-F238E27FC236}">
              <a16:creationId xmlns:a16="http://schemas.microsoft.com/office/drawing/2014/main" xmlns="" id="{00000000-0008-0000-2000-0000C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4" name="290 CuadroTexto">
          <a:extLst>
            <a:ext uri="{FF2B5EF4-FFF2-40B4-BE49-F238E27FC236}">
              <a16:creationId xmlns:a16="http://schemas.microsoft.com/office/drawing/2014/main" xmlns="" id="{00000000-0008-0000-2000-0000C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5" name="291 CuadroTexto">
          <a:extLst>
            <a:ext uri="{FF2B5EF4-FFF2-40B4-BE49-F238E27FC236}">
              <a16:creationId xmlns:a16="http://schemas.microsoft.com/office/drawing/2014/main" xmlns="" id="{00000000-0008-0000-2000-0000C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6" name="292 CuadroTexto">
          <a:extLst>
            <a:ext uri="{FF2B5EF4-FFF2-40B4-BE49-F238E27FC236}">
              <a16:creationId xmlns:a16="http://schemas.microsoft.com/office/drawing/2014/main" xmlns="" id="{00000000-0008-0000-2000-0000D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7" name="293 CuadroTexto">
          <a:extLst>
            <a:ext uri="{FF2B5EF4-FFF2-40B4-BE49-F238E27FC236}">
              <a16:creationId xmlns:a16="http://schemas.microsoft.com/office/drawing/2014/main" xmlns="" id="{00000000-0008-0000-2000-0000D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8" name="294 CuadroTexto">
          <a:extLst>
            <a:ext uri="{FF2B5EF4-FFF2-40B4-BE49-F238E27FC236}">
              <a16:creationId xmlns:a16="http://schemas.microsoft.com/office/drawing/2014/main" xmlns="" id="{00000000-0008-0000-2000-0000D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39" name="295 CuadroTexto">
          <a:extLst>
            <a:ext uri="{FF2B5EF4-FFF2-40B4-BE49-F238E27FC236}">
              <a16:creationId xmlns:a16="http://schemas.microsoft.com/office/drawing/2014/main" xmlns="" id="{00000000-0008-0000-2000-0000D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0" name="296 CuadroTexto">
          <a:extLst>
            <a:ext uri="{FF2B5EF4-FFF2-40B4-BE49-F238E27FC236}">
              <a16:creationId xmlns:a16="http://schemas.microsoft.com/office/drawing/2014/main" xmlns="" id="{00000000-0008-0000-2000-0000D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41" name="17 CuadroTexto">
          <a:extLst>
            <a:ext uri="{FF2B5EF4-FFF2-40B4-BE49-F238E27FC236}">
              <a16:creationId xmlns:a16="http://schemas.microsoft.com/office/drawing/2014/main" xmlns="" id="{00000000-0008-0000-2000-0000D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542" name="90 CuadroTexto">
          <a:extLst>
            <a:ext uri="{FF2B5EF4-FFF2-40B4-BE49-F238E27FC236}">
              <a16:creationId xmlns:a16="http://schemas.microsoft.com/office/drawing/2014/main" xmlns="" id="{00000000-0008-0000-2000-0000D6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3" name="91 CuadroTexto">
          <a:extLst>
            <a:ext uri="{FF2B5EF4-FFF2-40B4-BE49-F238E27FC236}">
              <a16:creationId xmlns:a16="http://schemas.microsoft.com/office/drawing/2014/main" xmlns="" id="{00000000-0008-0000-2000-0000D7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4" name="92 CuadroTexto">
          <a:extLst>
            <a:ext uri="{FF2B5EF4-FFF2-40B4-BE49-F238E27FC236}">
              <a16:creationId xmlns:a16="http://schemas.microsoft.com/office/drawing/2014/main" xmlns="" id="{00000000-0008-0000-2000-0000D8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5" name="93 CuadroTexto">
          <a:extLst>
            <a:ext uri="{FF2B5EF4-FFF2-40B4-BE49-F238E27FC236}">
              <a16:creationId xmlns:a16="http://schemas.microsoft.com/office/drawing/2014/main" xmlns="" id="{00000000-0008-0000-2000-0000D9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6" name="94 CuadroTexto">
          <a:extLst>
            <a:ext uri="{FF2B5EF4-FFF2-40B4-BE49-F238E27FC236}">
              <a16:creationId xmlns:a16="http://schemas.microsoft.com/office/drawing/2014/main" xmlns="" id="{00000000-0008-0000-2000-0000DA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7" name="95 CuadroTexto">
          <a:extLst>
            <a:ext uri="{FF2B5EF4-FFF2-40B4-BE49-F238E27FC236}">
              <a16:creationId xmlns:a16="http://schemas.microsoft.com/office/drawing/2014/main" xmlns="" id="{00000000-0008-0000-2000-0000DB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8" name="96 CuadroTexto">
          <a:extLst>
            <a:ext uri="{FF2B5EF4-FFF2-40B4-BE49-F238E27FC236}">
              <a16:creationId xmlns:a16="http://schemas.microsoft.com/office/drawing/2014/main" xmlns="" id="{00000000-0008-0000-2000-0000DC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49" name="97 CuadroTexto">
          <a:extLst>
            <a:ext uri="{FF2B5EF4-FFF2-40B4-BE49-F238E27FC236}">
              <a16:creationId xmlns:a16="http://schemas.microsoft.com/office/drawing/2014/main" xmlns="" id="{00000000-0008-0000-2000-0000DD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0" name="98 CuadroTexto">
          <a:extLst>
            <a:ext uri="{FF2B5EF4-FFF2-40B4-BE49-F238E27FC236}">
              <a16:creationId xmlns:a16="http://schemas.microsoft.com/office/drawing/2014/main" xmlns="" id="{00000000-0008-0000-2000-0000DE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1" name="99 CuadroTexto">
          <a:extLst>
            <a:ext uri="{FF2B5EF4-FFF2-40B4-BE49-F238E27FC236}">
              <a16:creationId xmlns:a16="http://schemas.microsoft.com/office/drawing/2014/main" xmlns="" id="{00000000-0008-0000-2000-0000DF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2" name="100 CuadroTexto">
          <a:extLst>
            <a:ext uri="{FF2B5EF4-FFF2-40B4-BE49-F238E27FC236}">
              <a16:creationId xmlns:a16="http://schemas.microsoft.com/office/drawing/2014/main" xmlns="" id="{00000000-0008-0000-2000-0000E0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553" name="101 CuadroTexto">
          <a:extLst>
            <a:ext uri="{FF2B5EF4-FFF2-40B4-BE49-F238E27FC236}">
              <a16:creationId xmlns:a16="http://schemas.microsoft.com/office/drawing/2014/main" xmlns="" id="{00000000-0008-0000-2000-0000E10D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554" name="118 CuadroTexto">
          <a:extLst>
            <a:ext uri="{FF2B5EF4-FFF2-40B4-BE49-F238E27FC236}">
              <a16:creationId xmlns:a16="http://schemas.microsoft.com/office/drawing/2014/main" xmlns="" id="{00000000-0008-0000-2000-0000E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5" name="119 CuadroTexto">
          <a:extLst>
            <a:ext uri="{FF2B5EF4-FFF2-40B4-BE49-F238E27FC236}">
              <a16:creationId xmlns:a16="http://schemas.microsoft.com/office/drawing/2014/main" xmlns="" id="{00000000-0008-0000-2000-0000E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6" name="120 CuadroTexto">
          <a:extLst>
            <a:ext uri="{FF2B5EF4-FFF2-40B4-BE49-F238E27FC236}">
              <a16:creationId xmlns:a16="http://schemas.microsoft.com/office/drawing/2014/main" xmlns="" id="{00000000-0008-0000-2000-0000E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7" name="121 CuadroTexto">
          <a:extLst>
            <a:ext uri="{FF2B5EF4-FFF2-40B4-BE49-F238E27FC236}">
              <a16:creationId xmlns:a16="http://schemas.microsoft.com/office/drawing/2014/main" xmlns="" id="{00000000-0008-0000-2000-0000E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8" name="122 CuadroTexto">
          <a:extLst>
            <a:ext uri="{FF2B5EF4-FFF2-40B4-BE49-F238E27FC236}">
              <a16:creationId xmlns:a16="http://schemas.microsoft.com/office/drawing/2014/main" xmlns="" id="{00000000-0008-0000-2000-0000E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59" name="123 CuadroTexto">
          <a:extLst>
            <a:ext uri="{FF2B5EF4-FFF2-40B4-BE49-F238E27FC236}">
              <a16:creationId xmlns:a16="http://schemas.microsoft.com/office/drawing/2014/main" xmlns="" id="{00000000-0008-0000-2000-0000E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0" name="124 CuadroTexto">
          <a:extLst>
            <a:ext uri="{FF2B5EF4-FFF2-40B4-BE49-F238E27FC236}">
              <a16:creationId xmlns:a16="http://schemas.microsoft.com/office/drawing/2014/main" xmlns="" id="{00000000-0008-0000-2000-0000E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1" name="125 CuadroTexto">
          <a:extLst>
            <a:ext uri="{FF2B5EF4-FFF2-40B4-BE49-F238E27FC236}">
              <a16:creationId xmlns:a16="http://schemas.microsoft.com/office/drawing/2014/main" xmlns="" id="{00000000-0008-0000-2000-0000E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2" name="143 CuadroTexto">
          <a:extLst>
            <a:ext uri="{FF2B5EF4-FFF2-40B4-BE49-F238E27FC236}">
              <a16:creationId xmlns:a16="http://schemas.microsoft.com/office/drawing/2014/main" xmlns="" id="{00000000-0008-0000-2000-0000E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3" name="144 CuadroTexto">
          <a:extLst>
            <a:ext uri="{FF2B5EF4-FFF2-40B4-BE49-F238E27FC236}">
              <a16:creationId xmlns:a16="http://schemas.microsoft.com/office/drawing/2014/main" xmlns="" id="{00000000-0008-0000-2000-0000E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4" name="145 CuadroTexto">
          <a:extLst>
            <a:ext uri="{FF2B5EF4-FFF2-40B4-BE49-F238E27FC236}">
              <a16:creationId xmlns:a16="http://schemas.microsoft.com/office/drawing/2014/main" xmlns="" id="{00000000-0008-0000-2000-0000E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5" name="146 CuadroTexto">
          <a:extLst>
            <a:ext uri="{FF2B5EF4-FFF2-40B4-BE49-F238E27FC236}">
              <a16:creationId xmlns:a16="http://schemas.microsoft.com/office/drawing/2014/main" xmlns="" id="{00000000-0008-0000-2000-0000E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6" name="147 CuadroTexto">
          <a:extLst>
            <a:ext uri="{FF2B5EF4-FFF2-40B4-BE49-F238E27FC236}">
              <a16:creationId xmlns:a16="http://schemas.microsoft.com/office/drawing/2014/main" xmlns="" id="{00000000-0008-0000-2000-0000E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7" name="148 CuadroTexto">
          <a:extLst>
            <a:ext uri="{FF2B5EF4-FFF2-40B4-BE49-F238E27FC236}">
              <a16:creationId xmlns:a16="http://schemas.microsoft.com/office/drawing/2014/main" xmlns="" id="{00000000-0008-0000-2000-0000E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8" name="149 CuadroTexto">
          <a:extLst>
            <a:ext uri="{FF2B5EF4-FFF2-40B4-BE49-F238E27FC236}">
              <a16:creationId xmlns:a16="http://schemas.microsoft.com/office/drawing/2014/main" xmlns="" id="{00000000-0008-0000-2000-0000F0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69" name="150 CuadroTexto">
          <a:extLst>
            <a:ext uri="{FF2B5EF4-FFF2-40B4-BE49-F238E27FC236}">
              <a16:creationId xmlns:a16="http://schemas.microsoft.com/office/drawing/2014/main" xmlns="" id="{00000000-0008-0000-2000-0000F1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0" name="151 CuadroTexto">
          <a:extLst>
            <a:ext uri="{FF2B5EF4-FFF2-40B4-BE49-F238E27FC236}">
              <a16:creationId xmlns:a16="http://schemas.microsoft.com/office/drawing/2014/main" xmlns="" id="{00000000-0008-0000-2000-0000F2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1" name="152 CuadroTexto">
          <a:extLst>
            <a:ext uri="{FF2B5EF4-FFF2-40B4-BE49-F238E27FC236}">
              <a16:creationId xmlns:a16="http://schemas.microsoft.com/office/drawing/2014/main" xmlns="" id="{00000000-0008-0000-2000-0000F3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2" name="153 CuadroTexto">
          <a:extLst>
            <a:ext uri="{FF2B5EF4-FFF2-40B4-BE49-F238E27FC236}">
              <a16:creationId xmlns:a16="http://schemas.microsoft.com/office/drawing/2014/main" xmlns="" id="{00000000-0008-0000-2000-0000F4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3" name="154 CuadroTexto">
          <a:extLst>
            <a:ext uri="{FF2B5EF4-FFF2-40B4-BE49-F238E27FC236}">
              <a16:creationId xmlns:a16="http://schemas.microsoft.com/office/drawing/2014/main" xmlns="" id="{00000000-0008-0000-2000-0000F5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4" name="155 CuadroTexto">
          <a:extLst>
            <a:ext uri="{FF2B5EF4-FFF2-40B4-BE49-F238E27FC236}">
              <a16:creationId xmlns:a16="http://schemas.microsoft.com/office/drawing/2014/main" xmlns="" id="{00000000-0008-0000-2000-0000F6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5" name="156 CuadroTexto">
          <a:extLst>
            <a:ext uri="{FF2B5EF4-FFF2-40B4-BE49-F238E27FC236}">
              <a16:creationId xmlns:a16="http://schemas.microsoft.com/office/drawing/2014/main" xmlns="" id="{00000000-0008-0000-2000-0000F7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6" name="157 CuadroTexto">
          <a:extLst>
            <a:ext uri="{FF2B5EF4-FFF2-40B4-BE49-F238E27FC236}">
              <a16:creationId xmlns:a16="http://schemas.microsoft.com/office/drawing/2014/main" xmlns="" id="{00000000-0008-0000-2000-0000F8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7" name="158 CuadroTexto">
          <a:extLst>
            <a:ext uri="{FF2B5EF4-FFF2-40B4-BE49-F238E27FC236}">
              <a16:creationId xmlns:a16="http://schemas.microsoft.com/office/drawing/2014/main" xmlns="" id="{00000000-0008-0000-2000-0000F9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8" name="159 CuadroTexto">
          <a:extLst>
            <a:ext uri="{FF2B5EF4-FFF2-40B4-BE49-F238E27FC236}">
              <a16:creationId xmlns:a16="http://schemas.microsoft.com/office/drawing/2014/main" xmlns="" id="{00000000-0008-0000-2000-0000FA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79" name="160 CuadroTexto">
          <a:extLst>
            <a:ext uri="{FF2B5EF4-FFF2-40B4-BE49-F238E27FC236}">
              <a16:creationId xmlns:a16="http://schemas.microsoft.com/office/drawing/2014/main" xmlns="" id="{00000000-0008-0000-2000-0000FB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0" name="161 CuadroTexto">
          <a:extLst>
            <a:ext uri="{FF2B5EF4-FFF2-40B4-BE49-F238E27FC236}">
              <a16:creationId xmlns:a16="http://schemas.microsoft.com/office/drawing/2014/main" xmlns="" id="{00000000-0008-0000-2000-0000FC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1" name="162 CuadroTexto">
          <a:extLst>
            <a:ext uri="{FF2B5EF4-FFF2-40B4-BE49-F238E27FC236}">
              <a16:creationId xmlns:a16="http://schemas.microsoft.com/office/drawing/2014/main" xmlns="" id="{00000000-0008-0000-2000-0000FD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2" name="163 CuadroTexto">
          <a:extLst>
            <a:ext uri="{FF2B5EF4-FFF2-40B4-BE49-F238E27FC236}">
              <a16:creationId xmlns:a16="http://schemas.microsoft.com/office/drawing/2014/main" xmlns="" id="{00000000-0008-0000-2000-0000FE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3" name="164 CuadroTexto">
          <a:extLst>
            <a:ext uri="{FF2B5EF4-FFF2-40B4-BE49-F238E27FC236}">
              <a16:creationId xmlns:a16="http://schemas.microsoft.com/office/drawing/2014/main" xmlns="" id="{00000000-0008-0000-2000-0000FF0D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4" name="165 CuadroTexto">
          <a:extLst>
            <a:ext uri="{FF2B5EF4-FFF2-40B4-BE49-F238E27FC236}">
              <a16:creationId xmlns:a16="http://schemas.microsoft.com/office/drawing/2014/main" xmlns="" id="{00000000-0008-0000-2000-00000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5" name="166 CuadroTexto">
          <a:extLst>
            <a:ext uri="{FF2B5EF4-FFF2-40B4-BE49-F238E27FC236}">
              <a16:creationId xmlns:a16="http://schemas.microsoft.com/office/drawing/2014/main" xmlns="" id="{00000000-0008-0000-2000-00000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6" name="167 CuadroTexto">
          <a:extLst>
            <a:ext uri="{FF2B5EF4-FFF2-40B4-BE49-F238E27FC236}">
              <a16:creationId xmlns:a16="http://schemas.microsoft.com/office/drawing/2014/main" xmlns="" id="{00000000-0008-0000-2000-00000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7" name="168 CuadroTexto">
          <a:extLst>
            <a:ext uri="{FF2B5EF4-FFF2-40B4-BE49-F238E27FC236}">
              <a16:creationId xmlns:a16="http://schemas.microsoft.com/office/drawing/2014/main" xmlns="" id="{00000000-0008-0000-2000-00000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8" name="169 CuadroTexto">
          <a:extLst>
            <a:ext uri="{FF2B5EF4-FFF2-40B4-BE49-F238E27FC236}">
              <a16:creationId xmlns:a16="http://schemas.microsoft.com/office/drawing/2014/main" xmlns="" id="{00000000-0008-0000-2000-00000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89" name="170 CuadroTexto">
          <a:extLst>
            <a:ext uri="{FF2B5EF4-FFF2-40B4-BE49-F238E27FC236}">
              <a16:creationId xmlns:a16="http://schemas.microsoft.com/office/drawing/2014/main" xmlns="" id="{00000000-0008-0000-2000-00000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0" name="171 CuadroTexto">
          <a:extLst>
            <a:ext uri="{FF2B5EF4-FFF2-40B4-BE49-F238E27FC236}">
              <a16:creationId xmlns:a16="http://schemas.microsoft.com/office/drawing/2014/main" xmlns="" id="{00000000-0008-0000-2000-00000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1" name="172 CuadroTexto">
          <a:extLst>
            <a:ext uri="{FF2B5EF4-FFF2-40B4-BE49-F238E27FC236}">
              <a16:creationId xmlns:a16="http://schemas.microsoft.com/office/drawing/2014/main" xmlns="" id="{00000000-0008-0000-2000-00000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2" name="173 CuadroTexto">
          <a:extLst>
            <a:ext uri="{FF2B5EF4-FFF2-40B4-BE49-F238E27FC236}">
              <a16:creationId xmlns:a16="http://schemas.microsoft.com/office/drawing/2014/main" xmlns="" id="{00000000-0008-0000-2000-00000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3" name="174 CuadroTexto">
          <a:extLst>
            <a:ext uri="{FF2B5EF4-FFF2-40B4-BE49-F238E27FC236}">
              <a16:creationId xmlns:a16="http://schemas.microsoft.com/office/drawing/2014/main" xmlns="" id="{00000000-0008-0000-2000-00000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4" name="175 CuadroTexto">
          <a:extLst>
            <a:ext uri="{FF2B5EF4-FFF2-40B4-BE49-F238E27FC236}">
              <a16:creationId xmlns:a16="http://schemas.microsoft.com/office/drawing/2014/main" xmlns="" id="{00000000-0008-0000-2000-00000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5" name="176 CuadroTexto">
          <a:extLst>
            <a:ext uri="{FF2B5EF4-FFF2-40B4-BE49-F238E27FC236}">
              <a16:creationId xmlns:a16="http://schemas.microsoft.com/office/drawing/2014/main" xmlns="" id="{00000000-0008-0000-2000-00000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6" name="177 CuadroTexto">
          <a:extLst>
            <a:ext uri="{FF2B5EF4-FFF2-40B4-BE49-F238E27FC236}">
              <a16:creationId xmlns:a16="http://schemas.microsoft.com/office/drawing/2014/main" xmlns="" id="{00000000-0008-0000-2000-00000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7" name="178 CuadroTexto">
          <a:extLst>
            <a:ext uri="{FF2B5EF4-FFF2-40B4-BE49-F238E27FC236}">
              <a16:creationId xmlns:a16="http://schemas.microsoft.com/office/drawing/2014/main" xmlns="" id="{00000000-0008-0000-2000-00000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8" name="179 CuadroTexto">
          <a:extLst>
            <a:ext uri="{FF2B5EF4-FFF2-40B4-BE49-F238E27FC236}">
              <a16:creationId xmlns:a16="http://schemas.microsoft.com/office/drawing/2014/main" xmlns="" id="{00000000-0008-0000-2000-00000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599" name="180 CuadroTexto">
          <a:extLst>
            <a:ext uri="{FF2B5EF4-FFF2-40B4-BE49-F238E27FC236}">
              <a16:creationId xmlns:a16="http://schemas.microsoft.com/office/drawing/2014/main" xmlns="" id="{00000000-0008-0000-2000-00000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0" name="181 CuadroTexto">
          <a:extLst>
            <a:ext uri="{FF2B5EF4-FFF2-40B4-BE49-F238E27FC236}">
              <a16:creationId xmlns:a16="http://schemas.microsoft.com/office/drawing/2014/main" xmlns="" id="{00000000-0008-0000-2000-00001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1" name="182 CuadroTexto">
          <a:extLst>
            <a:ext uri="{FF2B5EF4-FFF2-40B4-BE49-F238E27FC236}">
              <a16:creationId xmlns:a16="http://schemas.microsoft.com/office/drawing/2014/main" xmlns="" id="{00000000-0008-0000-2000-00001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2" name="183 CuadroTexto">
          <a:extLst>
            <a:ext uri="{FF2B5EF4-FFF2-40B4-BE49-F238E27FC236}">
              <a16:creationId xmlns:a16="http://schemas.microsoft.com/office/drawing/2014/main" xmlns="" id="{00000000-0008-0000-2000-00001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3" name="184 CuadroTexto">
          <a:extLst>
            <a:ext uri="{FF2B5EF4-FFF2-40B4-BE49-F238E27FC236}">
              <a16:creationId xmlns:a16="http://schemas.microsoft.com/office/drawing/2014/main" xmlns="" id="{00000000-0008-0000-2000-00001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4" name="185 CuadroTexto">
          <a:extLst>
            <a:ext uri="{FF2B5EF4-FFF2-40B4-BE49-F238E27FC236}">
              <a16:creationId xmlns:a16="http://schemas.microsoft.com/office/drawing/2014/main" xmlns="" id="{00000000-0008-0000-2000-00001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5" name="186 CuadroTexto">
          <a:extLst>
            <a:ext uri="{FF2B5EF4-FFF2-40B4-BE49-F238E27FC236}">
              <a16:creationId xmlns:a16="http://schemas.microsoft.com/office/drawing/2014/main" xmlns="" id="{00000000-0008-0000-2000-00001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6" name="187 CuadroTexto">
          <a:extLst>
            <a:ext uri="{FF2B5EF4-FFF2-40B4-BE49-F238E27FC236}">
              <a16:creationId xmlns:a16="http://schemas.microsoft.com/office/drawing/2014/main" xmlns="" id="{00000000-0008-0000-2000-00001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7" name="188 CuadroTexto">
          <a:extLst>
            <a:ext uri="{FF2B5EF4-FFF2-40B4-BE49-F238E27FC236}">
              <a16:creationId xmlns:a16="http://schemas.microsoft.com/office/drawing/2014/main" xmlns="" id="{00000000-0008-0000-2000-00001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8" name="189 CuadroTexto">
          <a:extLst>
            <a:ext uri="{FF2B5EF4-FFF2-40B4-BE49-F238E27FC236}">
              <a16:creationId xmlns:a16="http://schemas.microsoft.com/office/drawing/2014/main" xmlns="" id="{00000000-0008-0000-2000-00001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09" name="190 CuadroTexto">
          <a:extLst>
            <a:ext uri="{FF2B5EF4-FFF2-40B4-BE49-F238E27FC236}">
              <a16:creationId xmlns:a16="http://schemas.microsoft.com/office/drawing/2014/main" xmlns="" id="{00000000-0008-0000-2000-00001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0" name="191 CuadroTexto">
          <a:extLst>
            <a:ext uri="{FF2B5EF4-FFF2-40B4-BE49-F238E27FC236}">
              <a16:creationId xmlns:a16="http://schemas.microsoft.com/office/drawing/2014/main" xmlns="" id="{00000000-0008-0000-2000-00001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1" name="192 CuadroTexto">
          <a:extLst>
            <a:ext uri="{FF2B5EF4-FFF2-40B4-BE49-F238E27FC236}">
              <a16:creationId xmlns:a16="http://schemas.microsoft.com/office/drawing/2014/main" xmlns="" id="{00000000-0008-0000-2000-00001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2" name="193 CuadroTexto">
          <a:extLst>
            <a:ext uri="{FF2B5EF4-FFF2-40B4-BE49-F238E27FC236}">
              <a16:creationId xmlns:a16="http://schemas.microsoft.com/office/drawing/2014/main" xmlns="" id="{00000000-0008-0000-2000-00001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3" name="194 CuadroTexto">
          <a:extLst>
            <a:ext uri="{FF2B5EF4-FFF2-40B4-BE49-F238E27FC236}">
              <a16:creationId xmlns:a16="http://schemas.microsoft.com/office/drawing/2014/main" xmlns="" id="{00000000-0008-0000-2000-00001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4" name="195 CuadroTexto">
          <a:extLst>
            <a:ext uri="{FF2B5EF4-FFF2-40B4-BE49-F238E27FC236}">
              <a16:creationId xmlns:a16="http://schemas.microsoft.com/office/drawing/2014/main" xmlns="" id="{00000000-0008-0000-2000-00001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5" name="196 CuadroTexto">
          <a:extLst>
            <a:ext uri="{FF2B5EF4-FFF2-40B4-BE49-F238E27FC236}">
              <a16:creationId xmlns:a16="http://schemas.microsoft.com/office/drawing/2014/main" xmlns="" id="{00000000-0008-0000-2000-00001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6" name="197 CuadroTexto">
          <a:extLst>
            <a:ext uri="{FF2B5EF4-FFF2-40B4-BE49-F238E27FC236}">
              <a16:creationId xmlns:a16="http://schemas.microsoft.com/office/drawing/2014/main" xmlns="" id="{00000000-0008-0000-2000-00002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7" name="198 CuadroTexto">
          <a:extLst>
            <a:ext uri="{FF2B5EF4-FFF2-40B4-BE49-F238E27FC236}">
              <a16:creationId xmlns:a16="http://schemas.microsoft.com/office/drawing/2014/main" xmlns="" id="{00000000-0008-0000-2000-00002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8" name="199 CuadroTexto">
          <a:extLst>
            <a:ext uri="{FF2B5EF4-FFF2-40B4-BE49-F238E27FC236}">
              <a16:creationId xmlns:a16="http://schemas.microsoft.com/office/drawing/2014/main" xmlns="" id="{00000000-0008-0000-2000-00002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19" name="200 CuadroTexto">
          <a:extLst>
            <a:ext uri="{FF2B5EF4-FFF2-40B4-BE49-F238E27FC236}">
              <a16:creationId xmlns:a16="http://schemas.microsoft.com/office/drawing/2014/main" xmlns="" id="{00000000-0008-0000-2000-00002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0" name="201 CuadroTexto">
          <a:extLst>
            <a:ext uri="{FF2B5EF4-FFF2-40B4-BE49-F238E27FC236}">
              <a16:creationId xmlns:a16="http://schemas.microsoft.com/office/drawing/2014/main" xmlns="" id="{00000000-0008-0000-2000-00002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1" name="202 CuadroTexto">
          <a:extLst>
            <a:ext uri="{FF2B5EF4-FFF2-40B4-BE49-F238E27FC236}">
              <a16:creationId xmlns:a16="http://schemas.microsoft.com/office/drawing/2014/main" xmlns="" id="{00000000-0008-0000-2000-00002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2" name="203 CuadroTexto">
          <a:extLst>
            <a:ext uri="{FF2B5EF4-FFF2-40B4-BE49-F238E27FC236}">
              <a16:creationId xmlns:a16="http://schemas.microsoft.com/office/drawing/2014/main" xmlns="" id="{00000000-0008-0000-2000-00002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3" name="204 CuadroTexto">
          <a:extLst>
            <a:ext uri="{FF2B5EF4-FFF2-40B4-BE49-F238E27FC236}">
              <a16:creationId xmlns:a16="http://schemas.microsoft.com/office/drawing/2014/main" xmlns="" id="{00000000-0008-0000-2000-00002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4" name="205 CuadroTexto">
          <a:extLst>
            <a:ext uri="{FF2B5EF4-FFF2-40B4-BE49-F238E27FC236}">
              <a16:creationId xmlns:a16="http://schemas.microsoft.com/office/drawing/2014/main" xmlns="" id="{00000000-0008-0000-2000-00002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5" name="206 CuadroTexto">
          <a:extLst>
            <a:ext uri="{FF2B5EF4-FFF2-40B4-BE49-F238E27FC236}">
              <a16:creationId xmlns:a16="http://schemas.microsoft.com/office/drawing/2014/main" xmlns="" id="{00000000-0008-0000-2000-00002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6" name="207 CuadroTexto">
          <a:extLst>
            <a:ext uri="{FF2B5EF4-FFF2-40B4-BE49-F238E27FC236}">
              <a16:creationId xmlns:a16="http://schemas.microsoft.com/office/drawing/2014/main" xmlns="" id="{00000000-0008-0000-2000-00002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7" name="208 CuadroTexto">
          <a:extLst>
            <a:ext uri="{FF2B5EF4-FFF2-40B4-BE49-F238E27FC236}">
              <a16:creationId xmlns:a16="http://schemas.microsoft.com/office/drawing/2014/main" xmlns="" id="{00000000-0008-0000-2000-00002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8" name="209 CuadroTexto">
          <a:extLst>
            <a:ext uri="{FF2B5EF4-FFF2-40B4-BE49-F238E27FC236}">
              <a16:creationId xmlns:a16="http://schemas.microsoft.com/office/drawing/2014/main" xmlns="" id="{00000000-0008-0000-2000-00002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29" name="210 CuadroTexto">
          <a:extLst>
            <a:ext uri="{FF2B5EF4-FFF2-40B4-BE49-F238E27FC236}">
              <a16:creationId xmlns:a16="http://schemas.microsoft.com/office/drawing/2014/main" xmlns="" id="{00000000-0008-0000-2000-00002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0" name="211 CuadroTexto">
          <a:extLst>
            <a:ext uri="{FF2B5EF4-FFF2-40B4-BE49-F238E27FC236}">
              <a16:creationId xmlns:a16="http://schemas.microsoft.com/office/drawing/2014/main" xmlns="" id="{00000000-0008-0000-2000-00002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1" name="212 CuadroTexto">
          <a:extLst>
            <a:ext uri="{FF2B5EF4-FFF2-40B4-BE49-F238E27FC236}">
              <a16:creationId xmlns:a16="http://schemas.microsoft.com/office/drawing/2014/main" xmlns="" id="{00000000-0008-0000-2000-00002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2" name="213 CuadroTexto">
          <a:extLst>
            <a:ext uri="{FF2B5EF4-FFF2-40B4-BE49-F238E27FC236}">
              <a16:creationId xmlns:a16="http://schemas.microsoft.com/office/drawing/2014/main" xmlns="" id="{00000000-0008-0000-2000-00003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3" name="214 CuadroTexto">
          <a:extLst>
            <a:ext uri="{FF2B5EF4-FFF2-40B4-BE49-F238E27FC236}">
              <a16:creationId xmlns:a16="http://schemas.microsoft.com/office/drawing/2014/main" xmlns="" id="{00000000-0008-0000-2000-00003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4" name="215 CuadroTexto">
          <a:extLst>
            <a:ext uri="{FF2B5EF4-FFF2-40B4-BE49-F238E27FC236}">
              <a16:creationId xmlns:a16="http://schemas.microsoft.com/office/drawing/2014/main" xmlns="" id="{00000000-0008-0000-2000-00003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5" name="216 CuadroTexto">
          <a:extLst>
            <a:ext uri="{FF2B5EF4-FFF2-40B4-BE49-F238E27FC236}">
              <a16:creationId xmlns:a16="http://schemas.microsoft.com/office/drawing/2014/main" xmlns="" id="{00000000-0008-0000-2000-00003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6" name="217 CuadroTexto">
          <a:extLst>
            <a:ext uri="{FF2B5EF4-FFF2-40B4-BE49-F238E27FC236}">
              <a16:creationId xmlns:a16="http://schemas.microsoft.com/office/drawing/2014/main" xmlns="" id="{00000000-0008-0000-2000-00003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7" name="218 CuadroTexto">
          <a:extLst>
            <a:ext uri="{FF2B5EF4-FFF2-40B4-BE49-F238E27FC236}">
              <a16:creationId xmlns:a16="http://schemas.microsoft.com/office/drawing/2014/main" xmlns="" id="{00000000-0008-0000-2000-00003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8" name="219 CuadroTexto">
          <a:extLst>
            <a:ext uri="{FF2B5EF4-FFF2-40B4-BE49-F238E27FC236}">
              <a16:creationId xmlns:a16="http://schemas.microsoft.com/office/drawing/2014/main" xmlns="" id="{00000000-0008-0000-2000-00003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39" name="220 CuadroTexto">
          <a:extLst>
            <a:ext uri="{FF2B5EF4-FFF2-40B4-BE49-F238E27FC236}">
              <a16:creationId xmlns:a16="http://schemas.microsoft.com/office/drawing/2014/main" xmlns="" id="{00000000-0008-0000-2000-00003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0" name="221 CuadroTexto">
          <a:extLst>
            <a:ext uri="{FF2B5EF4-FFF2-40B4-BE49-F238E27FC236}">
              <a16:creationId xmlns:a16="http://schemas.microsoft.com/office/drawing/2014/main" xmlns="" id="{00000000-0008-0000-2000-00003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1" name="222 CuadroTexto">
          <a:extLst>
            <a:ext uri="{FF2B5EF4-FFF2-40B4-BE49-F238E27FC236}">
              <a16:creationId xmlns:a16="http://schemas.microsoft.com/office/drawing/2014/main" xmlns="" id="{00000000-0008-0000-2000-00003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2" name="223 CuadroTexto">
          <a:extLst>
            <a:ext uri="{FF2B5EF4-FFF2-40B4-BE49-F238E27FC236}">
              <a16:creationId xmlns:a16="http://schemas.microsoft.com/office/drawing/2014/main" xmlns="" id="{00000000-0008-0000-2000-00003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3" name="224 CuadroTexto">
          <a:extLst>
            <a:ext uri="{FF2B5EF4-FFF2-40B4-BE49-F238E27FC236}">
              <a16:creationId xmlns:a16="http://schemas.microsoft.com/office/drawing/2014/main" xmlns="" id="{00000000-0008-0000-2000-00003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4" name="225 CuadroTexto">
          <a:extLst>
            <a:ext uri="{FF2B5EF4-FFF2-40B4-BE49-F238E27FC236}">
              <a16:creationId xmlns:a16="http://schemas.microsoft.com/office/drawing/2014/main" xmlns="" id="{00000000-0008-0000-2000-00003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5" name="226 CuadroTexto">
          <a:extLst>
            <a:ext uri="{FF2B5EF4-FFF2-40B4-BE49-F238E27FC236}">
              <a16:creationId xmlns:a16="http://schemas.microsoft.com/office/drawing/2014/main" xmlns="" id="{00000000-0008-0000-2000-00003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6" name="227 CuadroTexto">
          <a:extLst>
            <a:ext uri="{FF2B5EF4-FFF2-40B4-BE49-F238E27FC236}">
              <a16:creationId xmlns:a16="http://schemas.microsoft.com/office/drawing/2014/main" xmlns="" id="{00000000-0008-0000-2000-00003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7" name="228 CuadroTexto">
          <a:extLst>
            <a:ext uri="{FF2B5EF4-FFF2-40B4-BE49-F238E27FC236}">
              <a16:creationId xmlns:a16="http://schemas.microsoft.com/office/drawing/2014/main" xmlns="" id="{00000000-0008-0000-2000-00003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8" name="229 CuadroTexto">
          <a:extLst>
            <a:ext uri="{FF2B5EF4-FFF2-40B4-BE49-F238E27FC236}">
              <a16:creationId xmlns:a16="http://schemas.microsoft.com/office/drawing/2014/main" xmlns="" id="{00000000-0008-0000-2000-00004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49" name="230 CuadroTexto">
          <a:extLst>
            <a:ext uri="{FF2B5EF4-FFF2-40B4-BE49-F238E27FC236}">
              <a16:creationId xmlns:a16="http://schemas.microsoft.com/office/drawing/2014/main" xmlns="" id="{00000000-0008-0000-2000-00004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0" name="231 CuadroTexto">
          <a:extLst>
            <a:ext uri="{FF2B5EF4-FFF2-40B4-BE49-F238E27FC236}">
              <a16:creationId xmlns:a16="http://schemas.microsoft.com/office/drawing/2014/main" xmlns="" id="{00000000-0008-0000-2000-00004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1" name="232 CuadroTexto">
          <a:extLst>
            <a:ext uri="{FF2B5EF4-FFF2-40B4-BE49-F238E27FC236}">
              <a16:creationId xmlns:a16="http://schemas.microsoft.com/office/drawing/2014/main" xmlns="" id="{00000000-0008-0000-2000-00004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2" name="233 CuadroTexto">
          <a:extLst>
            <a:ext uri="{FF2B5EF4-FFF2-40B4-BE49-F238E27FC236}">
              <a16:creationId xmlns:a16="http://schemas.microsoft.com/office/drawing/2014/main" xmlns="" id="{00000000-0008-0000-2000-00004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3" name="234 CuadroTexto">
          <a:extLst>
            <a:ext uri="{FF2B5EF4-FFF2-40B4-BE49-F238E27FC236}">
              <a16:creationId xmlns:a16="http://schemas.microsoft.com/office/drawing/2014/main" xmlns="" id="{00000000-0008-0000-2000-00004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4" name="235 CuadroTexto">
          <a:extLst>
            <a:ext uri="{FF2B5EF4-FFF2-40B4-BE49-F238E27FC236}">
              <a16:creationId xmlns:a16="http://schemas.microsoft.com/office/drawing/2014/main" xmlns="" id="{00000000-0008-0000-2000-00004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5" name="236 CuadroTexto">
          <a:extLst>
            <a:ext uri="{FF2B5EF4-FFF2-40B4-BE49-F238E27FC236}">
              <a16:creationId xmlns:a16="http://schemas.microsoft.com/office/drawing/2014/main" xmlns="" id="{00000000-0008-0000-2000-00004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6" name="237 CuadroTexto">
          <a:extLst>
            <a:ext uri="{FF2B5EF4-FFF2-40B4-BE49-F238E27FC236}">
              <a16:creationId xmlns:a16="http://schemas.microsoft.com/office/drawing/2014/main" xmlns="" id="{00000000-0008-0000-2000-00004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7" name="238 CuadroTexto">
          <a:extLst>
            <a:ext uri="{FF2B5EF4-FFF2-40B4-BE49-F238E27FC236}">
              <a16:creationId xmlns:a16="http://schemas.microsoft.com/office/drawing/2014/main" xmlns="" id="{00000000-0008-0000-2000-00004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8" name="239 CuadroTexto">
          <a:extLst>
            <a:ext uri="{FF2B5EF4-FFF2-40B4-BE49-F238E27FC236}">
              <a16:creationId xmlns:a16="http://schemas.microsoft.com/office/drawing/2014/main" xmlns="" id="{00000000-0008-0000-2000-00004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59" name="240 CuadroTexto">
          <a:extLst>
            <a:ext uri="{FF2B5EF4-FFF2-40B4-BE49-F238E27FC236}">
              <a16:creationId xmlns:a16="http://schemas.microsoft.com/office/drawing/2014/main" xmlns="" id="{00000000-0008-0000-2000-00004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0" name="241 CuadroTexto">
          <a:extLst>
            <a:ext uri="{FF2B5EF4-FFF2-40B4-BE49-F238E27FC236}">
              <a16:creationId xmlns:a16="http://schemas.microsoft.com/office/drawing/2014/main" xmlns="" id="{00000000-0008-0000-2000-00004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1" name="242 CuadroTexto">
          <a:extLst>
            <a:ext uri="{FF2B5EF4-FFF2-40B4-BE49-F238E27FC236}">
              <a16:creationId xmlns:a16="http://schemas.microsoft.com/office/drawing/2014/main" xmlns="" id="{00000000-0008-0000-2000-00004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2" name="243 CuadroTexto">
          <a:extLst>
            <a:ext uri="{FF2B5EF4-FFF2-40B4-BE49-F238E27FC236}">
              <a16:creationId xmlns:a16="http://schemas.microsoft.com/office/drawing/2014/main" xmlns="" id="{00000000-0008-0000-2000-00004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3" name="244 CuadroTexto">
          <a:extLst>
            <a:ext uri="{FF2B5EF4-FFF2-40B4-BE49-F238E27FC236}">
              <a16:creationId xmlns:a16="http://schemas.microsoft.com/office/drawing/2014/main" xmlns="" id="{00000000-0008-0000-2000-00004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4" name="245 CuadroTexto">
          <a:extLst>
            <a:ext uri="{FF2B5EF4-FFF2-40B4-BE49-F238E27FC236}">
              <a16:creationId xmlns:a16="http://schemas.microsoft.com/office/drawing/2014/main" xmlns="" id="{00000000-0008-0000-2000-00005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5" name="246 CuadroTexto">
          <a:extLst>
            <a:ext uri="{FF2B5EF4-FFF2-40B4-BE49-F238E27FC236}">
              <a16:creationId xmlns:a16="http://schemas.microsoft.com/office/drawing/2014/main" xmlns="" id="{00000000-0008-0000-2000-00005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6" name="247 CuadroTexto">
          <a:extLst>
            <a:ext uri="{FF2B5EF4-FFF2-40B4-BE49-F238E27FC236}">
              <a16:creationId xmlns:a16="http://schemas.microsoft.com/office/drawing/2014/main" xmlns="" id="{00000000-0008-0000-2000-00005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7" name="248 CuadroTexto">
          <a:extLst>
            <a:ext uri="{FF2B5EF4-FFF2-40B4-BE49-F238E27FC236}">
              <a16:creationId xmlns:a16="http://schemas.microsoft.com/office/drawing/2014/main" xmlns="" id="{00000000-0008-0000-2000-00005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8" name="249 CuadroTexto">
          <a:extLst>
            <a:ext uri="{FF2B5EF4-FFF2-40B4-BE49-F238E27FC236}">
              <a16:creationId xmlns:a16="http://schemas.microsoft.com/office/drawing/2014/main" xmlns="" id="{00000000-0008-0000-2000-00005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69" name="250 CuadroTexto">
          <a:extLst>
            <a:ext uri="{FF2B5EF4-FFF2-40B4-BE49-F238E27FC236}">
              <a16:creationId xmlns:a16="http://schemas.microsoft.com/office/drawing/2014/main" xmlns="" id="{00000000-0008-0000-2000-00005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0" name="251 CuadroTexto">
          <a:extLst>
            <a:ext uri="{FF2B5EF4-FFF2-40B4-BE49-F238E27FC236}">
              <a16:creationId xmlns:a16="http://schemas.microsoft.com/office/drawing/2014/main" xmlns="" id="{00000000-0008-0000-2000-00005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1" name="252 CuadroTexto">
          <a:extLst>
            <a:ext uri="{FF2B5EF4-FFF2-40B4-BE49-F238E27FC236}">
              <a16:creationId xmlns:a16="http://schemas.microsoft.com/office/drawing/2014/main" xmlns="" id="{00000000-0008-0000-2000-00005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2" name="253 CuadroTexto">
          <a:extLst>
            <a:ext uri="{FF2B5EF4-FFF2-40B4-BE49-F238E27FC236}">
              <a16:creationId xmlns:a16="http://schemas.microsoft.com/office/drawing/2014/main" xmlns="" id="{00000000-0008-0000-2000-00005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3" name="254 CuadroTexto">
          <a:extLst>
            <a:ext uri="{FF2B5EF4-FFF2-40B4-BE49-F238E27FC236}">
              <a16:creationId xmlns:a16="http://schemas.microsoft.com/office/drawing/2014/main" xmlns="" id="{00000000-0008-0000-2000-00005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4" name="255 CuadroTexto">
          <a:extLst>
            <a:ext uri="{FF2B5EF4-FFF2-40B4-BE49-F238E27FC236}">
              <a16:creationId xmlns:a16="http://schemas.microsoft.com/office/drawing/2014/main" xmlns="" id="{00000000-0008-0000-2000-00005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5" name="256 CuadroTexto">
          <a:extLst>
            <a:ext uri="{FF2B5EF4-FFF2-40B4-BE49-F238E27FC236}">
              <a16:creationId xmlns:a16="http://schemas.microsoft.com/office/drawing/2014/main" xmlns="" id="{00000000-0008-0000-2000-00005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6" name="257 CuadroTexto">
          <a:extLst>
            <a:ext uri="{FF2B5EF4-FFF2-40B4-BE49-F238E27FC236}">
              <a16:creationId xmlns:a16="http://schemas.microsoft.com/office/drawing/2014/main" xmlns="" id="{00000000-0008-0000-2000-00005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7" name="258 CuadroTexto">
          <a:extLst>
            <a:ext uri="{FF2B5EF4-FFF2-40B4-BE49-F238E27FC236}">
              <a16:creationId xmlns:a16="http://schemas.microsoft.com/office/drawing/2014/main" xmlns="" id="{00000000-0008-0000-2000-00005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8" name="259 CuadroTexto">
          <a:extLst>
            <a:ext uri="{FF2B5EF4-FFF2-40B4-BE49-F238E27FC236}">
              <a16:creationId xmlns:a16="http://schemas.microsoft.com/office/drawing/2014/main" xmlns="" id="{00000000-0008-0000-2000-00005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79" name="260 CuadroTexto">
          <a:extLst>
            <a:ext uri="{FF2B5EF4-FFF2-40B4-BE49-F238E27FC236}">
              <a16:creationId xmlns:a16="http://schemas.microsoft.com/office/drawing/2014/main" xmlns="" id="{00000000-0008-0000-2000-00005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0" name="261 CuadroTexto">
          <a:extLst>
            <a:ext uri="{FF2B5EF4-FFF2-40B4-BE49-F238E27FC236}">
              <a16:creationId xmlns:a16="http://schemas.microsoft.com/office/drawing/2014/main" xmlns="" id="{00000000-0008-0000-2000-00006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1" name="262 CuadroTexto">
          <a:extLst>
            <a:ext uri="{FF2B5EF4-FFF2-40B4-BE49-F238E27FC236}">
              <a16:creationId xmlns:a16="http://schemas.microsoft.com/office/drawing/2014/main" xmlns="" id="{00000000-0008-0000-2000-00006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2" name="263 CuadroTexto">
          <a:extLst>
            <a:ext uri="{FF2B5EF4-FFF2-40B4-BE49-F238E27FC236}">
              <a16:creationId xmlns:a16="http://schemas.microsoft.com/office/drawing/2014/main" xmlns="" id="{00000000-0008-0000-2000-00006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3" name="264 CuadroTexto">
          <a:extLst>
            <a:ext uri="{FF2B5EF4-FFF2-40B4-BE49-F238E27FC236}">
              <a16:creationId xmlns:a16="http://schemas.microsoft.com/office/drawing/2014/main" xmlns="" id="{00000000-0008-0000-2000-00006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4" name="265 CuadroTexto">
          <a:extLst>
            <a:ext uri="{FF2B5EF4-FFF2-40B4-BE49-F238E27FC236}">
              <a16:creationId xmlns:a16="http://schemas.microsoft.com/office/drawing/2014/main" xmlns="" id="{00000000-0008-0000-2000-00006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5" name="266 CuadroTexto">
          <a:extLst>
            <a:ext uri="{FF2B5EF4-FFF2-40B4-BE49-F238E27FC236}">
              <a16:creationId xmlns:a16="http://schemas.microsoft.com/office/drawing/2014/main" xmlns="" id="{00000000-0008-0000-2000-00006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686" name="267 CuadroTexto">
          <a:extLst>
            <a:ext uri="{FF2B5EF4-FFF2-40B4-BE49-F238E27FC236}">
              <a16:creationId xmlns:a16="http://schemas.microsoft.com/office/drawing/2014/main" xmlns="" id="{00000000-0008-0000-2000-00006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687" name="268 CuadroTexto">
          <a:extLst>
            <a:ext uri="{FF2B5EF4-FFF2-40B4-BE49-F238E27FC236}">
              <a16:creationId xmlns:a16="http://schemas.microsoft.com/office/drawing/2014/main" xmlns="" id="{00000000-0008-0000-2000-00006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8" name="269 CuadroTexto">
          <a:extLst>
            <a:ext uri="{FF2B5EF4-FFF2-40B4-BE49-F238E27FC236}">
              <a16:creationId xmlns:a16="http://schemas.microsoft.com/office/drawing/2014/main" xmlns="" id="{00000000-0008-0000-2000-000068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89" name="270 CuadroTexto">
          <a:extLst>
            <a:ext uri="{FF2B5EF4-FFF2-40B4-BE49-F238E27FC236}">
              <a16:creationId xmlns:a16="http://schemas.microsoft.com/office/drawing/2014/main" xmlns="" id="{00000000-0008-0000-2000-000069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0" name="271 CuadroTexto">
          <a:extLst>
            <a:ext uri="{FF2B5EF4-FFF2-40B4-BE49-F238E27FC236}">
              <a16:creationId xmlns:a16="http://schemas.microsoft.com/office/drawing/2014/main" xmlns="" id="{00000000-0008-0000-2000-00006A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1" name="272 CuadroTexto">
          <a:extLst>
            <a:ext uri="{FF2B5EF4-FFF2-40B4-BE49-F238E27FC236}">
              <a16:creationId xmlns:a16="http://schemas.microsoft.com/office/drawing/2014/main" xmlns="" id="{00000000-0008-0000-2000-00006B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2" name="273 CuadroTexto">
          <a:extLst>
            <a:ext uri="{FF2B5EF4-FFF2-40B4-BE49-F238E27FC236}">
              <a16:creationId xmlns:a16="http://schemas.microsoft.com/office/drawing/2014/main" xmlns="" id="{00000000-0008-0000-2000-00006C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3" name="274 CuadroTexto">
          <a:extLst>
            <a:ext uri="{FF2B5EF4-FFF2-40B4-BE49-F238E27FC236}">
              <a16:creationId xmlns:a16="http://schemas.microsoft.com/office/drawing/2014/main" xmlns="" id="{00000000-0008-0000-2000-00006D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4" name="275 CuadroTexto">
          <a:extLst>
            <a:ext uri="{FF2B5EF4-FFF2-40B4-BE49-F238E27FC236}">
              <a16:creationId xmlns:a16="http://schemas.microsoft.com/office/drawing/2014/main" xmlns="" id="{00000000-0008-0000-2000-00006E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5" name="276 CuadroTexto">
          <a:extLst>
            <a:ext uri="{FF2B5EF4-FFF2-40B4-BE49-F238E27FC236}">
              <a16:creationId xmlns:a16="http://schemas.microsoft.com/office/drawing/2014/main" xmlns="" id="{00000000-0008-0000-2000-00006F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6" name="277 CuadroTexto">
          <a:extLst>
            <a:ext uri="{FF2B5EF4-FFF2-40B4-BE49-F238E27FC236}">
              <a16:creationId xmlns:a16="http://schemas.microsoft.com/office/drawing/2014/main" xmlns="" id="{00000000-0008-0000-2000-000070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7" name="278 CuadroTexto">
          <a:extLst>
            <a:ext uri="{FF2B5EF4-FFF2-40B4-BE49-F238E27FC236}">
              <a16:creationId xmlns:a16="http://schemas.microsoft.com/office/drawing/2014/main" xmlns="" id="{00000000-0008-0000-2000-000071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8" name="279 CuadroTexto">
          <a:extLst>
            <a:ext uri="{FF2B5EF4-FFF2-40B4-BE49-F238E27FC236}">
              <a16:creationId xmlns:a16="http://schemas.microsoft.com/office/drawing/2014/main" xmlns="" id="{00000000-0008-0000-2000-000072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699" name="280 CuadroTexto">
          <a:extLst>
            <a:ext uri="{FF2B5EF4-FFF2-40B4-BE49-F238E27FC236}">
              <a16:creationId xmlns:a16="http://schemas.microsoft.com/office/drawing/2014/main" xmlns="" id="{00000000-0008-0000-2000-000073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0" name="281 CuadroTexto">
          <a:extLst>
            <a:ext uri="{FF2B5EF4-FFF2-40B4-BE49-F238E27FC236}">
              <a16:creationId xmlns:a16="http://schemas.microsoft.com/office/drawing/2014/main" xmlns="" id="{00000000-0008-0000-2000-000074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1" name="282 CuadroTexto">
          <a:extLst>
            <a:ext uri="{FF2B5EF4-FFF2-40B4-BE49-F238E27FC236}">
              <a16:creationId xmlns:a16="http://schemas.microsoft.com/office/drawing/2014/main" xmlns="" id="{00000000-0008-0000-2000-000075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2" name="283 CuadroTexto">
          <a:extLst>
            <a:ext uri="{FF2B5EF4-FFF2-40B4-BE49-F238E27FC236}">
              <a16:creationId xmlns:a16="http://schemas.microsoft.com/office/drawing/2014/main" xmlns="" id="{00000000-0008-0000-2000-000076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703" name="284 CuadroTexto">
          <a:extLst>
            <a:ext uri="{FF2B5EF4-FFF2-40B4-BE49-F238E27FC236}">
              <a16:creationId xmlns:a16="http://schemas.microsoft.com/office/drawing/2014/main" xmlns="" id="{00000000-0008-0000-2000-0000770E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04" name="285 CuadroTexto">
          <a:extLst>
            <a:ext uri="{FF2B5EF4-FFF2-40B4-BE49-F238E27FC236}">
              <a16:creationId xmlns:a16="http://schemas.microsoft.com/office/drawing/2014/main" xmlns="" id="{00000000-0008-0000-2000-00007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5" name="286 CuadroTexto">
          <a:extLst>
            <a:ext uri="{FF2B5EF4-FFF2-40B4-BE49-F238E27FC236}">
              <a16:creationId xmlns:a16="http://schemas.microsoft.com/office/drawing/2014/main" xmlns="" id="{00000000-0008-0000-2000-00007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6" name="287 CuadroTexto">
          <a:extLst>
            <a:ext uri="{FF2B5EF4-FFF2-40B4-BE49-F238E27FC236}">
              <a16:creationId xmlns:a16="http://schemas.microsoft.com/office/drawing/2014/main" xmlns="" id="{00000000-0008-0000-2000-00007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7" name="288 CuadroTexto">
          <a:extLst>
            <a:ext uri="{FF2B5EF4-FFF2-40B4-BE49-F238E27FC236}">
              <a16:creationId xmlns:a16="http://schemas.microsoft.com/office/drawing/2014/main" xmlns="" id="{00000000-0008-0000-2000-00007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8" name="289 CuadroTexto">
          <a:extLst>
            <a:ext uri="{FF2B5EF4-FFF2-40B4-BE49-F238E27FC236}">
              <a16:creationId xmlns:a16="http://schemas.microsoft.com/office/drawing/2014/main" xmlns="" id="{00000000-0008-0000-2000-00007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09" name="290 CuadroTexto">
          <a:extLst>
            <a:ext uri="{FF2B5EF4-FFF2-40B4-BE49-F238E27FC236}">
              <a16:creationId xmlns:a16="http://schemas.microsoft.com/office/drawing/2014/main" xmlns="" id="{00000000-0008-0000-2000-00007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0" name="291 CuadroTexto">
          <a:extLst>
            <a:ext uri="{FF2B5EF4-FFF2-40B4-BE49-F238E27FC236}">
              <a16:creationId xmlns:a16="http://schemas.microsoft.com/office/drawing/2014/main" xmlns="" id="{00000000-0008-0000-2000-00007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1" name="292 CuadroTexto">
          <a:extLst>
            <a:ext uri="{FF2B5EF4-FFF2-40B4-BE49-F238E27FC236}">
              <a16:creationId xmlns:a16="http://schemas.microsoft.com/office/drawing/2014/main" xmlns="" id="{00000000-0008-0000-2000-00007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2" name="293 CuadroTexto">
          <a:extLst>
            <a:ext uri="{FF2B5EF4-FFF2-40B4-BE49-F238E27FC236}">
              <a16:creationId xmlns:a16="http://schemas.microsoft.com/office/drawing/2014/main" xmlns="" id="{00000000-0008-0000-2000-00008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3" name="294 CuadroTexto">
          <a:extLst>
            <a:ext uri="{FF2B5EF4-FFF2-40B4-BE49-F238E27FC236}">
              <a16:creationId xmlns:a16="http://schemas.microsoft.com/office/drawing/2014/main" xmlns="" id="{00000000-0008-0000-2000-00008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4" name="295 CuadroTexto">
          <a:extLst>
            <a:ext uri="{FF2B5EF4-FFF2-40B4-BE49-F238E27FC236}">
              <a16:creationId xmlns:a16="http://schemas.microsoft.com/office/drawing/2014/main" xmlns="" id="{00000000-0008-0000-2000-00008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5" name="296 CuadroTexto">
          <a:extLst>
            <a:ext uri="{FF2B5EF4-FFF2-40B4-BE49-F238E27FC236}">
              <a16:creationId xmlns:a16="http://schemas.microsoft.com/office/drawing/2014/main" xmlns="" id="{00000000-0008-0000-2000-00008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16" name="17 CuadroTexto">
          <a:extLst>
            <a:ext uri="{FF2B5EF4-FFF2-40B4-BE49-F238E27FC236}">
              <a16:creationId xmlns:a16="http://schemas.microsoft.com/office/drawing/2014/main" xmlns="" id="{00000000-0008-0000-2000-00008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717" name="90 CuadroTexto">
          <a:extLst>
            <a:ext uri="{FF2B5EF4-FFF2-40B4-BE49-F238E27FC236}">
              <a16:creationId xmlns:a16="http://schemas.microsoft.com/office/drawing/2014/main" xmlns="" id="{00000000-0008-0000-2000-000085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8" name="91 CuadroTexto">
          <a:extLst>
            <a:ext uri="{FF2B5EF4-FFF2-40B4-BE49-F238E27FC236}">
              <a16:creationId xmlns:a16="http://schemas.microsoft.com/office/drawing/2014/main" xmlns="" id="{00000000-0008-0000-2000-000086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19" name="92 CuadroTexto">
          <a:extLst>
            <a:ext uri="{FF2B5EF4-FFF2-40B4-BE49-F238E27FC236}">
              <a16:creationId xmlns:a16="http://schemas.microsoft.com/office/drawing/2014/main" xmlns="" id="{00000000-0008-0000-2000-000087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0" name="93 CuadroTexto">
          <a:extLst>
            <a:ext uri="{FF2B5EF4-FFF2-40B4-BE49-F238E27FC236}">
              <a16:creationId xmlns:a16="http://schemas.microsoft.com/office/drawing/2014/main" xmlns="" id="{00000000-0008-0000-2000-000088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1" name="94 CuadroTexto">
          <a:extLst>
            <a:ext uri="{FF2B5EF4-FFF2-40B4-BE49-F238E27FC236}">
              <a16:creationId xmlns:a16="http://schemas.microsoft.com/office/drawing/2014/main" xmlns="" id="{00000000-0008-0000-2000-000089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2" name="95 CuadroTexto">
          <a:extLst>
            <a:ext uri="{FF2B5EF4-FFF2-40B4-BE49-F238E27FC236}">
              <a16:creationId xmlns:a16="http://schemas.microsoft.com/office/drawing/2014/main" xmlns="" id="{00000000-0008-0000-2000-00008A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3" name="96 CuadroTexto">
          <a:extLst>
            <a:ext uri="{FF2B5EF4-FFF2-40B4-BE49-F238E27FC236}">
              <a16:creationId xmlns:a16="http://schemas.microsoft.com/office/drawing/2014/main" xmlns="" id="{00000000-0008-0000-2000-00008B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4" name="97 CuadroTexto">
          <a:extLst>
            <a:ext uri="{FF2B5EF4-FFF2-40B4-BE49-F238E27FC236}">
              <a16:creationId xmlns:a16="http://schemas.microsoft.com/office/drawing/2014/main" xmlns="" id="{00000000-0008-0000-2000-00008C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5" name="98 CuadroTexto">
          <a:extLst>
            <a:ext uri="{FF2B5EF4-FFF2-40B4-BE49-F238E27FC236}">
              <a16:creationId xmlns:a16="http://schemas.microsoft.com/office/drawing/2014/main" xmlns="" id="{00000000-0008-0000-2000-00008D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6" name="99 CuadroTexto">
          <a:extLst>
            <a:ext uri="{FF2B5EF4-FFF2-40B4-BE49-F238E27FC236}">
              <a16:creationId xmlns:a16="http://schemas.microsoft.com/office/drawing/2014/main" xmlns="" id="{00000000-0008-0000-2000-00008E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7" name="100 CuadroTexto">
          <a:extLst>
            <a:ext uri="{FF2B5EF4-FFF2-40B4-BE49-F238E27FC236}">
              <a16:creationId xmlns:a16="http://schemas.microsoft.com/office/drawing/2014/main" xmlns="" id="{00000000-0008-0000-2000-00008F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728" name="101 CuadroTexto">
          <a:extLst>
            <a:ext uri="{FF2B5EF4-FFF2-40B4-BE49-F238E27FC236}">
              <a16:creationId xmlns:a16="http://schemas.microsoft.com/office/drawing/2014/main" xmlns="" id="{00000000-0008-0000-2000-0000900E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729" name="118 CuadroTexto">
          <a:extLst>
            <a:ext uri="{FF2B5EF4-FFF2-40B4-BE49-F238E27FC236}">
              <a16:creationId xmlns:a16="http://schemas.microsoft.com/office/drawing/2014/main" xmlns="" id="{00000000-0008-0000-2000-00009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0" name="119 CuadroTexto">
          <a:extLst>
            <a:ext uri="{FF2B5EF4-FFF2-40B4-BE49-F238E27FC236}">
              <a16:creationId xmlns:a16="http://schemas.microsoft.com/office/drawing/2014/main" xmlns="" id="{00000000-0008-0000-2000-00009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1" name="120 CuadroTexto">
          <a:extLst>
            <a:ext uri="{FF2B5EF4-FFF2-40B4-BE49-F238E27FC236}">
              <a16:creationId xmlns:a16="http://schemas.microsoft.com/office/drawing/2014/main" xmlns="" id="{00000000-0008-0000-2000-00009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2" name="121 CuadroTexto">
          <a:extLst>
            <a:ext uri="{FF2B5EF4-FFF2-40B4-BE49-F238E27FC236}">
              <a16:creationId xmlns:a16="http://schemas.microsoft.com/office/drawing/2014/main" xmlns="" id="{00000000-0008-0000-2000-00009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3" name="122 CuadroTexto">
          <a:extLst>
            <a:ext uri="{FF2B5EF4-FFF2-40B4-BE49-F238E27FC236}">
              <a16:creationId xmlns:a16="http://schemas.microsoft.com/office/drawing/2014/main" xmlns="" id="{00000000-0008-0000-2000-00009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4" name="123 CuadroTexto">
          <a:extLst>
            <a:ext uri="{FF2B5EF4-FFF2-40B4-BE49-F238E27FC236}">
              <a16:creationId xmlns:a16="http://schemas.microsoft.com/office/drawing/2014/main" xmlns="" id="{00000000-0008-0000-2000-00009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5" name="124 CuadroTexto">
          <a:extLst>
            <a:ext uri="{FF2B5EF4-FFF2-40B4-BE49-F238E27FC236}">
              <a16:creationId xmlns:a16="http://schemas.microsoft.com/office/drawing/2014/main" xmlns="" id="{00000000-0008-0000-2000-00009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6" name="125 CuadroTexto">
          <a:extLst>
            <a:ext uri="{FF2B5EF4-FFF2-40B4-BE49-F238E27FC236}">
              <a16:creationId xmlns:a16="http://schemas.microsoft.com/office/drawing/2014/main" xmlns="" id="{00000000-0008-0000-2000-00009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7" name="143 CuadroTexto">
          <a:extLst>
            <a:ext uri="{FF2B5EF4-FFF2-40B4-BE49-F238E27FC236}">
              <a16:creationId xmlns:a16="http://schemas.microsoft.com/office/drawing/2014/main" xmlns="" id="{00000000-0008-0000-2000-00009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8" name="144 CuadroTexto">
          <a:extLst>
            <a:ext uri="{FF2B5EF4-FFF2-40B4-BE49-F238E27FC236}">
              <a16:creationId xmlns:a16="http://schemas.microsoft.com/office/drawing/2014/main" xmlns="" id="{00000000-0008-0000-2000-00009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39" name="145 CuadroTexto">
          <a:extLst>
            <a:ext uri="{FF2B5EF4-FFF2-40B4-BE49-F238E27FC236}">
              <a16:creationId xmlns:a16="http://schemas.microsoft.com/office/drawing/2014/main" xmlns="" id="{00000000-0008-0000-2000-00009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0" name="146 CuadroTexto">
          <a:extLst>
            <a:ext uri="{FF2B5EF4-FFF2-40B4-BE49-F238E27FC236}">
              <a16:creationId xmlns:a16="http://schemas.microsoft.com/office/drawing/2014/main" xmlns="" id="{00000000-0008-0000-2000-00009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1" name="147 CuadroTexto">
          <a:extLst>
            <a:ext uri="{FF2B5EF4-FFF2-40B4-BE49-F238E27FC236}">
              <a16:creationId xmlns:a16="http://schemas.microsoft.com/office/drawing/2014/main" xmlns="" id="{00000000-0008-0000-2000-00009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2" name="148 CuadroTexto">
          <a:extLst>
            <a:ext uri="{FF2B5EF4-FFF2-40B4-BE49-F238E27FC236}">
              <a16:creationId xmlns:a16="http://schemas.microsoft.com/office/drawing/2014/main" xmlns="" id="{00000000-0008-0000-2000-00009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3" name="149 CuadroTexto">
          <a:extLst>
            <a:ext uri="{FF2B5EF4-FFF2-40B4-BE49-F238E27FC236}">
              <a16:creationId xmlns:a16="http://schemas.microsoft.com/office/drawing/2014/main" xmlns="" id="{00000000-0008-0000-2000-00009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4" name="150 CuadroTexto">
          <a:extLst>
            <a:ext uri="{FF2B5EF4-FFF2-40B4-BE49-F238E27FC236}">
              <a16:creationId xmlns:a16="http://schemas.microsoft.com/office/drawing/2014/main" xmlns="" id="{00000000-0008-0000-2000-0000A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5" name="151 CuadroTexto">
          <a:extLst>
            <a:ext uri="{FF2B5EF4-FFF2-40B4-BE49-F238E27FC236}">
              <a16:creationId xmlns:a16="http://schemas.microsoft.com/office/drawing/2014/main" xmlns="" id="{00000000-0008-0000-2000-0000A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6" name="152 CuadroTexto">
          <a:extLst>
            <a:ext uri="{FF2B5EF4-FFF2-40B4-BE49-F238E27FC236}">
              <a16:creationId xmlns:a16="http://schemas.microsoft.com/office/drawing/2014/main" xmlns="" id="{00000000-0008-0000-2000-0000A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7" name="153 CuadroTexto">
          <a:extLst>
            <a:ext uri="{FF2B5EF4-FFF2-40B4-BE49-F238E27FC236}">
              <a16:creationId xmlns:a16="http://schemas.microsoft.com/office/drawing/2014/main" xmlns="" id="{00000000-0008-0000-2000-0000A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8" name="154 CuadroTexto">
          <a:extLst>
            <a:ext uri="{FF2B5EF4-FFF2-40B4-BE49-F238E27FC236}">
              <a16:creationId xmlns:a16="http://schemas.microsoft.com/office/drawing/2014/main" xmlns="" id="{00000000-0008-0000-2000-0000A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49" name="155 CuadroTexto">
          <a:extLst>
            <a:ext uri="{FF2B5EF4-FFF2-40B4-BE49-F238E27FC236}">
              <a16:creationId xmlns:a16="http://schemas.microsoft.com/office/drawing/2014/main" xmlns="" id="{00000000-0008-0000-2000-0000A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0" name="156 CuadroTexto">
          <a:extLst>
            <a:ext uri="{FF2B5EF4-FFF2-40B4-BE49-F238E27FC236}">
              <a16:creationId xmlns:a16="http://schemas.microsoft.com/office/drawing/2014/main" xmlns="" id="{00000000-0008-0000-2000-0000A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1" name="157 CuadroTexto">
          <a:extLst>
            <a:ext uri="{FF2B5EF4-FFF2-40B4-BE49-F238E27FC236}">
              <a16:creationId xmlns:a16="http://schemas.microsoft.com/office/drawing/2014/main" xmlns="" id="{00000000-0008-0000-2000-0000A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2" name="158 CuadroTexto">
          <a:extLst>
            <a:ext uri="{FF2B5EF4-FFF2-40B4-BE49-F238E27FC236}">
              <a16:creationId xmlns:a16="http://schemas.microsoft.com/office/drawing/2014/main" xmlns="" id="{00000000-0008-0000-2000-0000A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3" name="159 CuadroTexto">
          <a:extLst>
            <a:ext uri="{FF2B5EF4-FFF2-40B4-BE49-F238E27FC236}">
              <a16:creationId xmlns:a16="http://schemas.microsoft.com/office/drawing/2014/main" xmlns="" id="{00000000-0008-0000-2000-0000A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4" name="160 CuadroTexto">
          <a:extLst>
            <a:ext uri="{FF2B5EF4-FFF2-40B4-BE49-F238E27FC236}">
              <a16:creationId xmlns:a16="http://schemas.microsoft.com/office/drawing/2014/main" xmlns="" id="{00000000-0008-0000-2000-0000A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5" name="161 CuadroTexto">
          <a:extLst>
            <a:ext uri="{FF2B5EF4-FFF2-40B4-BE49-F238E27FC236}">
              <a16:creationId xmlns:a16="http://schemas.microsoft.com/office/drawing/2014/main" xmlns="" id="{00000000-0008-0000-2000-0000A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6" name="162 CuadroTexto">
          <a:extLst>
            <a:ext uri="{FF2B5EF4-FFF2-40B4-BE49-F238E27FC236}">
              <a16:creationId xmlns:a16="http://schemas.microsoft.com/office/drawing/2014/main" xmlns="" id="{00000000-0008-0000-2000-0000A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7" name="163 CuadroTexto">
          <a:extLst>
            <a:ext uri="{FF2B5EF4-FFF2-40B4-BE49-F238E27FC236}">
              <a16:creationId xmlns:a16="http://schemas.microsoft.com/office/drawing/2014/main" xmlns="" id="{00000000-0008-0000-2000-0000A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8" name="164 CuadroTexto">
          <a:extLst>
            <a:ext uri="{FF2B5EF4-FFF2-40B4-BE49-F238E27FC236}">
              <a16:creationId xmlns:a16="http://schemas.microsoft.com/office/drawing/2014/main" xmlns="" id="{00000000-0008-0000-2000-0000A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59" name="165 CuadroTexto">
          <a:extLst>
            <a:ext uri="{FF2B5EF4-FFF2-40B4-BE49-F238E27FC236}">
              <a16:creationId xmlns:a16="http://schemas.microsoft.com/office/drawing/2014/main" xmlns="" id="{00000000-0008-0000-2000-0000A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0" name="166 CuadroTexto">
          <a:extLst>
            <a:ext uri="{FF2B5EF4-FFF2-40B4-BE49-F238E27FC236}">
              <a16:creationId xmlns:a16="http://schemas.microsoft.com/office/drawing/2014/main" xmlns="" id="{00000000-0008-0000-2000-0000B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1" name="167 CuadroTexto">
          <a:extLst>
            <a:ext uri="{FF2B5EF4-FFF2-40B4-BE49-F238E27FC236}">
              <a16:creationId xmlns:a16="http://schemas.microsoft.com/office/drawing/2014/main" xmlns="" id="{00000000-0008-0000-2000-0000B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2" name="168 CuadroTexto">
          <a:extLst>
            <a:ext uri="{FF2B5EF4-FFF2-40B4-BE49-F238E27FC236}">
              <a16:creationId xmlns:a16="http://schemas.microsoft.com/office/drawing/2014/main" xmlns="" id="{00000000-0008-0000-2000-0000B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3" name="169 CuadroTexto">
          <a:extLst>
            <a:ext uri="{FF2B5EF4-FFF2-40B4-BE49-F238E27FC236}">
              <a16:creationId xmlns:a16="http://schemas.microsoft.com/office/drawing/2014/main" xmlns="" id="{00000000-0008-0000-2000-0000B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4" name="170 CuadroTexto">
          <a:extLst>
            <a:ext uri="{FF2B5EF4-FFF2-40B4-BE49-F238E27FC236}">
              <a16:creationId xmlns:a16="http://schemas.microsoft.com/office/drawing/2014/main" xmlns="" id="{00000000-0008-0000-2000-0000B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5" name="171 CuadroTexto">
          <a:extLst>
            <a:ext uri="{FF2B5EF4-FFF2-40B4-BE49-F238E27FC236}">
              <a16:creationId xmlns:a16="http://schemas.microsoft.com/office/drawing/2014/main" xmlns="" id="{00000000-0008-0000-2000-0000B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6" name="172 CuadroTexto">
          <a:extLst>
            <a:ext uri="{FF2B5EF4-FFF2-40B4-BE49-F238E27FC236}">
              <a16:creationId xmlns:a16="http://schemas.microsoft.com/office/drawing/2014/main" xmlns="" id="{00000000-0008-0000-2000-0000B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7" name="173 CuadroTexto">
          <a:extLst>
            <a:ext uri="{FF2B5EF4-FFF2-40B4-BE49-F238E27FC236}">
              <a16:creationId xmlns:a16="http://schemas.microsoft.com/office/drawing/2014/main" xmlns="" id="{00000000-0008-0000-2000-0000B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8" name="174 CuadroTexto">
          <a:extLst>
            <a:ext uri="{FF2B5EF4-FFF2-40B4-BE49-F238E27FC236}">
              <a16:creationId xmlns:a16="http://schemas.microsoft.com/office/drawing/2014/main" xmlns="" id="{00000000-0008-0000-2000-0000B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69" name="175 CuadroTexto">
          <a:extLst>
            <a:ext uri="{FF2B5EF4-FFF2-40B4-BE49-F238E27FC236}">
              <a16:creationId xmlns:a16="http://schemas.microsoft.com/office/drawing/2014/main" xmlns="" id="{00000000-0008-0000-2000-0000B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0" name="176 CuadroTexto">
          <a:extLst>
            <a:ext uri="{FF2B5EF4-FFF2-40B4-BE49-F238E27FC236}">
              <a16:creationId xmlns:a16="http://schemas.microsoft.com/office/drawing/2014/main" xmlns="" id="{00000000-0008-0000-2000-0000B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1" name="177 CuadroTexto">
          <a:extLst>
            <a:ext uri="{FF2B5EF4-FFF2-40B4-BE49-F238E27FC236}">
              <a16:creationId xmlns:a16="http://schemas.microsoft.com/office/drawing/2014/main" xmlns="" id="{00000000-0008-0000-2000-0000B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2" name="178 CuadroTexto">
          <a:extLst>
            <a:ext uri="{FF2B5EF4-FFF2-40B4-BE49-F238E27FC236}">
              <a16:creationId xmlns:a16="http://schemas.microsoft.com/office/drawing/2014/main" xmlns="" id="{00000000-0008-0000-2000-0000B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3" name="179 CuadroTexto">
          <a:extLst>
            <a:ext uri="{FF2B5EF4-FFF2-40B4-BE49-F238E27FC236}">
              <a16:creationId xmlns:a16="http://schemas.microsoft.com/office/drawing/2014/main" xmlns="" id="{00000000-0008-0000-2000-0000B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4" name="180 CuadroTexto">
          <a:extLst>
            <a:ext uri="{FF2B5EF4-FFF2-40B4-BE49-F238E27FC236}">
              <a16:creationId xmlns:a16="http://schemas.microsoft.com/office/drawing/2014/main" xmlns="" id="{00000000-0008-0000-2000-0000B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5" name="181 CuadroTexto">
          <a:extLst>
            <a:ext uri="{FF2B5EF4-FFF2-40B4-BE49-F238E27FC236}">
              <a16:creationId xmlns:a16="http://schemas.microsoft.com/office/drawing/2014/main" xmlns="" id="{00000000-0008-0000-2000-0000B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6" name="182 CuadroTexto">
          <a:extLst>
            <a:ext uri="{FF2B5EF4-FFF2-40B4-BE49-F238E27FC236}">
              <a16:creationId xmlns:a16="http://schemas.microsoft.com/office/drawing/2014/main" xmlns="" id="{00000000-0008-0000-2000-0000C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7" name="183 CuadroTexto">
          <a:extLst>
            <a:ext uri="{FF2B5EF4-FFF2-40B4-BE49-F238E27FC236}">
              <a16:creationId xmlns:a16="http://schemas.microsoft.com/office/drawing/2014/main" xmlns="" id="{00000000-0008-0000-2000-0000C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8" name="184 CuadroTexto">
          <a:extLst>
            <a:ext uri="{FF2B5EF4-FFF2-40B4-BE49-F238E27FC236}">
              <a16:creationId xmlns:a16="http://schemas.microsoft.com/office/drawing/2014/main" xmlns="" id="{00000000-0008-0000-2000-0000C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79" name="185 CuadroTexto">
          <a:extLst>
            <a:ext uri="{FF2B5EF4-FFF2-40B4-BE49-F238E27FC236}">
              <a16:creationId xmlns:a16="http://schemas.microsoft.com/office/drawing/2014/main" xmlns="" id="{00000000-0008-0000-2000-0000C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0" name="186 CuadroTexto">
          <a:extLst>
            <a:ext uri="{FF2B5EF4-FFF2-40B4-BE49-F238E27FC236}">
              <a16:creationId xmlns:a16="http://schemas.microsoft.com/office/drawing/2014/main" xmlns="" id="{00000000-0008-0000-2000-0000C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1" name="187 CuadroTexto">
          <a:extLst>
            <a:ext uri="{FF2B5EF4-FFF2-40B4-BE49-F238E27FC236}">
              <a16:creationId xmlns:a16="http://schemas.microsoft.com/office/drawing/2014/main" xmlns="" id="{00000000-0008-0000-2000-0000C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2" name="188 CuadroTexto">
          <a:extLst>
            <a:ext uri="{FF2B5EF4-FFF2-40B4-BE49-F238E27FC236}">
              <a16:creationId xmlns:a16="http://schemas.microsoft.com/office/drawing/2014/main" xmlns="" id="{00000000-0008-0000-2000-0000C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3" name="189 CuadroTexto">
          <a:extLst>
            <a:ext uri="{FF2B5EF4-FFF2-40B4-BE49-F238E27FC236}">
              <a16:creationId xmlns:a16="http://schemas.microsoft.com/office/drawing/2014/main" xmlns="" id="{00000000-0008-0000-2000-0000C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4" name="190 CuadroTexto">
          <a:extLst>
            <a:ext uri="{FF2B5EF4-FFF2-40B4-BE49-F238E27FC236}">
              <a16:creationId xmlns:a16="http://schemas.microsoft.com/office/drawing/2014/main" xmlns="" id="{00000000-0008-0000-2000-0000C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5" name="191 CuadroTexto">
          <a:extLst>
            <a:ext uri="{FF2B5EF4-FFF2-40B4-BE49-F238E27FC236}">
              <a16:creationId xmlns:a16="http://schemas.microsoft.com/office/drawing/2014/main" xmlns="" id="{00000000-0008-0000-2000-0000C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6" name="192 CuadroTexto">
          <a:extLst>
            <a:ext uri="{FF2B5EF4-FFF2-40B4-BE49-F238E27FC236}">
              <a16:creationId xmlns:a16="http://schemas.microsoft.com/office/drawing/2014/main" xmlns="" id="{00000000-0008-0000-2000-0000C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7" name="193 CuadroTexto">
          <a:extLst>
            <a:ext uri="{FF2B5EF4-FFF2-40B4-BE49-F238E27FC236}">
              <a16:creationId xmlns:a16="http://schemas.microsoft.com/office/drawing/2014/main" xmlns="" id="{00000000-0008-0000-2000-0000C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8" name="194 CuadroTexto">
          <a:extLst>
            <a:ext uri="{FF2B5EF4-FFF2-40B4-BE49-F238E27FC236}">
              <a16:creationId xmlns:a16="http://schemas.microsoft.com/office/drawing/2014/main" xmlns="" id="{00000000-0008-0000-2000-0000C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89" name="195 CuadroTexto">
          <a:extLst>
            <a:ext uri="{FF2B5EF4-FFF2-40B4-BE49-F238E27FC236}">
              <a16:creationId xmlns:a16="http://schemas.microsoft.com/office/drawing/2014/main" xmlns="" id="{00000000-0008-0000-2000-0000C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0" name="196 CuadroTexto">
          <a:extLst>
            <a:ext uri="{FF2B5EF4-FFF2-40B4-BE49-F238E27FC236}">
              <a16:creationId xmlns:a16="http://schemas.microsoft.com/office/drawing/2014/main" xmlns="" id="{00000000-0008-0000-2000-0000C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1" name="197 CuadroTexto">
          <a:extLst>
            <a:ext uri="{FF2B5EF4-FFF2-40B4-BE49-F238E27FC236}">
              <a16:creationId xmlns:a16="http://schemas.microsoft.com/office/drawing/2014/main" xmlns="" id="{00000000-0008-0000-2000-0000C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2" name="198 CuadroTexto">
          <a:extLst>
            <a:ext uri="{FF2B5EF4-FFF2-40B4-BE49-F238E27FC236}">
              <a16:creationId xmlns:a16="http://schemas.microsoft.com/office/drawing/2014/main" xmlns="" id="{00000000-0008-0000-2000-0000D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3" name="199 CuadroTexto">
          <a:extLst>
            <a:ext uri="{FF2B5EF4-FFF2-40B4-BE49-F238E27FC236}">
              <a16:creationId xmlns:a16="http://schemas.microsoft.com/office/drawing/2014/main" xmlns="" id="{00000000-0008-0000-2000-0000D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4" name="200 CuadroTexto">
          <a:extLst>
            <a:ext uri="{FF2B5EF4-FFF2-40B4-BE49-F238E27FC236}">
              <a16:creationId xmlns:a16="http://schemas.microsoft.com/office/drawing/2014/main" xmlns="" id="{00000000-0008-0000-2000-0000D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5" name="201 CuadroTexto">
          <a:extLst>
            <a:ext uri="{FF2B5EF4-FFF2-40B4-BE49-F238E27FC236}">
              <a16:creationId xmlns:a16="http://schemas.microsoft.com/office/drawing/2014/main" xmlns="" id="{00000000-0008-0000-2000-0000D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6" name="202 CuadroTexto">
          <a:extLst>
            <a:ext uri="{FF2B5EF4-FFF2-40B4-BE49-F238E27FC236}">
              <a16:creationId xmlns:a16="http://schemas.microsoft.com/office/drawing/2014/main" xmlns="" id="{00000000-0008-0000-2000-0000D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7" name="203 CuadroTexto">
          <a:extLst>
            <a:ext uri="{FF2B5EF4-FFF2-40B4-BE49-F238E27FC236}">
              <a16:creationId xmlns:a16="http://schemas.microsoft.com/office/drawing/2014/main" xmlns="" id="{00000000-0008-0000-2000-0000D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8" name="204 CuadroTexto">
          <a:extLst>
            <a:ext uri="{FF2B5EF4-FFF2-40B4-BE49-F238E27FC236}">
              <a16:creationId xmlns:a16="http://schemas.microsoft.com/office/drawing/2014/main" xmlns="" id="{00000000-0008-0000-2000-0000D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799" name="205 CuadroTexto">
          <a:extLst>
            <a:ext uri="{FF2B5EF4-FFF2-40B4-BE49-F238E27FC236}">
              <a16:creationId xmlns:a16="http://schemas.microsoft.com/office/drawing/2014/main" xmlns="" id="{00000000-0008-0000-2000-0000D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0" name="206 CuadroTexto">
          <a:extLst>
            <a:ext uri="{FF2B5EF4-FFF2-40B4-BE49-F238E27FC236}">
              <a16:creationId xmlns:a16="http://schemas.microsoft.com/office/drawing/2014/main" xmlns="" id="{00000000-0008-0000-2000-0000D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1" name="207 CuadroTexto">
          <a:extLst>
            <a:ext uri="{FF2B5EF4-FFF2-40B4-BE49-F238E27FC236}">
              <a16:creationId xmlns:a16="http://schemas.microsoft.com/office/drawing/2014/main" xmlns="" id="{00000000-0008-0000-2000-0000D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2" name="208 CuadroTexto">
          <a:extLst>
            <a:ext uri="{FF2B5EF4-FFF2-40B4-BE49-F238E27FC236}">
              <a16:creationId xmlns:a16="http://schemas.microsoft.com/office/drawing/2014/main" xmlns="" id="{00000000-0008-0000-2000-0000D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3" name="209 CuadroTexto">
          <a:extLst>
            <a:ext uri="{FF2B5EF4-FFF2-40B4-BE49-F238E27FC236}">
              <a16:creationId xmlns:a16="http://schemas.microsoft.com/office/drawing/2014/main" xmlns="" id="{00000000-0008-0000-2000-0000D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4" name="210 CuadroTexto">
          <a:extLst>
            <a:ext uri="{FF2B5EF4-FFF2-40B4-BE49-F238E27FC236}">
              <a16:creationId xmlns:a16="http://schemas.microsoft.com/office/drawing/2014/main" xmlns="" id="{00000000-0008-0000-2000-0000D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5" name="211 CuadroTexto">
          <a:extLst>
            <a:ext uri="{FF2B5EF4-FFF2-40B4-BE49-F238E27FC236}">
              <a16:creationId xmlns:a16="http://schemas.microsoft.com/office/drawing/2014/main" xmlns="" id="{00000000-0008-0000-2000-0000D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6" name="212 CuadroTexto">
          <a:extLst>
            <a:ext uri="{FF2B5EF4-FFF2-40B4-BE49-F238E27FC236}">
              <a16:creationId xmlns:a16="http://schemas.microsoft.com/office/drawing/2014/main" xmlns="" id="{00000000-0008-0000-2000-0000D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7" name="213 CuadroTexto">
          <a:extLst>
            <a:ext uri="{FF2B5EF4-FFF2-40B4-BE49-F238E27FC236}">
              <a16:creationId xmlns:a16="http://schemas.microsoft.com/office/drawing/2014/main" xmlns="" id="{00000000-0008-0000-2000-0000D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8" name="214 CuadroTexto">
          <a:extLst>
            <a:ext uri="{FF2B5EF4-FFF2-40B4-BE49-F238E27FC236}">
              <a16:creationId xmlns:a16="http://schemas.microsoft.com/office/drawing/2014/main" xmlns="" id="{00000000-0008-0000-2000-0000E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09" name="215 CuadroTexto">
          <a:extLst>
            <a:ext uri="{FF2B5EF4-FFF2-40B4-BE49-F238E27FC236}">
              <a16:creationId xmlns:a16="http://schemas.microsoft.com/office/drawing/2014/main" xmlns="" id="{00000000-0008-0000-2000-0000E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0" name="216 CuadroTexto">
          <a:extLst>
            <a:ext uri="{FF2B5EF4-FFF2-40B4-BE49-F238E27FC236}">
              <a16:creationId xmlns:a16="http://schemas.microsoft.com/office/drawing/2014/main" xmlns="" id="{00000000-0008-0000-2000-0000E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1" name="217 CuadroTexto">
          <a:extLst>
            <a:ext uri="{FF2B5EF4-FFF2-40B4-BE49-F238E27FC236}">
              <a16:creationId xmlns:a16="http://schemas.microsoft.com/office/drawing/2014/main" xmlns="" id="{00000000-0008-0000-2000-0000E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2" name="218 CuadroTexto">
          <a:extLst>
            <a:ext uri="{FF2B5EF4-FFF2-40B4-BE49-F238E27FC236}">
              <a16:creationId xmlns:a16="http://schemas.microsoft.com/office/drawing/2014/main" xmlns="" id="{00000000-0008-0000-2000-0000E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3" name="219 CuadroTexto">
          <a:extLst>
            <a:ext uri="{FF2B5EF4-FFF2-40B4-BE49-F238E27FC236}">
              <a16:creationId xmlns:a16="http://schemas.microsoft.com/office/drawing/2014/main" xmlns="" id="{00000000-0008-0000-2000-0000E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4" name="220 CuadroTexto">
          <a:extLst>
            <a:ext uri="{FF2B5EF4-FFF2-40B4-BE49-F238E27FC236}">
              <a16:creationId xmlns:a16="http://schemas.microsoft.com/office/drawing/2014/main" xmlns="" id="{00000000-0008-0000-2000-0000E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5" name="221 CuadroTexto">
          <a:extLst>
            <a:ext uri="{FF2B5EF4-FFF2-40B4-BE49-F238E27FC236}">
              <a16:creationId xmlns:a16="http://schemas.microsoft.com/office/drawing/2014/main" xmlns="" id="{00000000-0008-0000-2000-0000E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6" name="222 CuadroTexto">
          <a:extLst>
            <a:ext uri="{FF2B5EF4-FFF2-40B4-BE49-F238E27FC236}">
              <a16:creationId xmlns:a16="http://schemas.microsoft.com/office/drawing/2014/main" xmlns="" id="{00000000-0008-0000-2000-0000E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7" name="223 CuadroTexto">
          <a:extLst>
            <a:ext uri="{FF2B5EF4-FFF2-40B4-BE49-F238E27FC236}">
              <a16:creationId xmlns:a16="http://schemas.microsoft.com/office/drawing/2014/main" xmlns="" id="{00000000-0008-0000-2000-0000E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8" name="224 CuadroTexto">
          <a:extLst>
            <a:ext uri="{FF2B5EF4-FFF2-40B4-BE49-F238E27FC236}">
              <a16:creationId xmlns:a16="http://schemas.microsoft.com/office/drawing/2014/main" xmlns="" id="{00000000-0008-0000-2000-0000E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19" name="225 CuadroTexto">
          <a:extLst>
            <a:ext uri="{FF2B5EF4-FFF2-40B4-BE49-F238E27FC236}">
              <a16:creationId xmlns:a16="http://schemas.microsoft.com/office/drawing/2014/main" xmlns="" id="{00000000-0008-0000-2000-0000E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0" name="226 CuadroTexto">
          <a:extLst>
            <a:ext uri="{FF2B5EF4-FFF2-40B4-BE49-F238E27FC236}">
              <a16:creationId xmlns:a16="http://schemas.microsoft.com/office/drawing/2014/main" xmlns="" id="{00000000-0008-0000-2000-0000E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1" name="227 CuadroTexto">
          <a:extLst>
            <a:ext uri="{FF2B5EF4-FFF2-40B4-BE49-F238E27FC236}">
              <a16:creationId xmlns:a16="http://schemas.microsoft.com/office/drawing/2014/main" xmlns="" id="{00000000-0008-0000-2000-0000E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2" name="228 CuadroTexto">
          <a:extLst>
            <a:ext uri="{FF2B5EF4-FFF2-40B4-BE49-F238E27FC236}">
              <a16:creationId xmlns:a16="http://schemas.microsoft.com/office/drawing/2014/main" xmlns="" id="{00000000-0008-0000-2000-0000E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3" name="229 CuadroTexto">
          <a:extLst>
            <a:ext uri="{FF2B5EF4-FFF2-40B4-BE49-F238E27FC236}">
              <a16:creationId xmlns:a16="http://schemas.microsoft.com/office/drawing/2014/main" xmlns="" id="{00000000-0008-0000-2000-0000E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4" name="230 CuadroTexto">
          <a:extLst>
            <a:ext uri="{FF2B5EF4-FFF2-40B4-BE49-F238E27FC236}">
              <a16:creationId xmlns:a16="http://schemas.microsoft.com/office/drawing/2014/main" xmlns="" id="{00000000-0008-0000-2000-0000F0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5" name="231 CuadroTexto">
          <a:extLst>
            <a:ext uri="{FF2B5EF4-FFF2-40B4-BE49-F238E27FC236}">
              <a16:creationId xmlns:a16="http://schemas.microsoft.com/office/drawing/2014/main" xmlns="" id="{00000000-0008-0000-2000-0000F1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6" name="232 CuadroTexto">
          <a:extLst>
            <a:ext uri="{FF2B5EF4-FFF2-40B4-BE49-F238E27FC236}">
              <a16:creationId xmlns:a16="http://schemas.microsoft.com/office/drawing/2014/main" xmlns="" id="{00000000-0008-0000-2000-0000F2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7" name="233 CuadroTexto">
          <a:extLst>
            <a:ext uri="{FF2B5EF4-FFF2-40B4-BE49-F238E27FC236}">
              <a16:creationId xmlns:a16="http://schemas.microsoft.com/office/drawing/2014/main" xmlns="" id="{00000000-0008-0000-2000-0000F3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8" name="234 CuadroTexto">
          <a:extLst>
            <a:ext uri="{FF2B5EF4-FFF2-40B4-BE49-F238E27FC236}">
              <a16:creationId xmlns:a16="http://schemas.microsoft.com/office/drawing/2014/main" xmlns="" id="{00000000-0008-0000-2000-0000F4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29" name="235 CuadroTexto">
          <a:extLst>
            <a:ext uri="{FF2B5EF4-FFF2-40B4-BE49-F238E27FC236}">
              <a16:creationId xmlns:a16="http://schemas.microsoft.com/office/drawing/2014/main" xmlns="" id="{00000000-0008-0000-2000-0000F5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0" name="236 CuadroTexto">
          <a:extLst>
            <a:ext uri="{FF2B5EF4-FFF2-40B4-BE49-F238E27FC236}">
              <a16:creationId xmlns:a16="http://schemas.microsoft.com/office/drawing/2014/main" xmlns="" id="{00000000-0008-0000-2000-0000F6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1" name="237 CuadroTexto">
          <a:extLst>
            <a:ext uri="{FF2B5EF4-FFF2-40B4-BE49-F238E27FC236}">
              <a16:creationId xmlns:a16="http://schemas.microsoft.com/office/drawing/2014/main" xmlns="" id="{00000000-0008-0000-2000-0000F7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2" name="238 CuadroTexto">
          <a:extLst>
            <a:ext uri="{FF2B5EF4-FFF2-40B4-BE49-F238E27FC236}">
              <a16:creationId xmlns:a16="http://schemas.microsoft.com/office/drawing/2014/main" xmlns="" id="{00000000-0008-0000-2000-0000F8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3" name="239 CuadroTexto">
          <a:extLst>
            <a:ext uri="{FF2B5EF4-FFF2-40B4-BE49-F238E27FC236}">
              <a16:creationId xmlns:a16="http://schemas.microsoft.com/office/drawing/2014/main" xmlns="" id="{00000000-0008-0000-2000-0000F9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4" name="240 CuadroTexto">
          <a:extLst>
            <a:ext uri="{FF2B5EF4-FFF2-40B4-BE49-F238E27FC236}">
              <a16:creationId xmlns:a16="http://schemas.microsoft.com/office/drawing/2014/main" xmlns="" id="{00000000-0008-0000-2000-0000FA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5" name="241 CuadroTexto">
          <a:extLst>
            <a:ext uri="{FF2B5EF4-FFF2-40B4-BE49-F238E27FC236}">
              <a16:creationId xmlns:a16="http://schemas.microsoft.com/office/drawing/2014/main" xmlns="" id="{00000000-0008-0000-2000-0000FB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6" name="242 CuadroTexto">
          <a:extLst>
            <a:ext uri="{FF2B5EF4-FFF2-40B4-BE49-F238E27FC236}">
              <a16:creationId xmlns:a16="http://schemas.microsoft.com/office/drawing/2014/main" xmlns="" id="{00000000-0008-0000-2000-0000FC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7" name="243 CuadroTexto">
          <a:extLst>
            <a:ext uri="{FF2B5EF4-FFF2-40B4-BE49-F238E27FC236}">
              <a16:creationId xmlns:a16="http://schemas.microsoft.com/office/drawing/2014/main" xmlns="" id="{00000000-0008-0000-2000-0000FD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8" name="244 CuadroTexto">
          <a:extLst>
            <a:ext uri="{FF2B5EF4-FFF2-40B4-BE49-F238E27FC236}">
              <a16:creationId xmlns:a16="http://schemas.microsoft.com/office/drawing/2014/main" xmlns="" id="{00000000-0008-0000-2000-0000FE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39" name="245 CuadroTexto">
          <a:extLst>
            <a:ext uri="{FF2B5EF4-FFF2-40B4-BE49-F238E27FC236}">
              <a16:creationId xmlns:a16="http://schemas.microsoft.com/office/drawing/2014/main" xmlns="" id="{00000000-0008-0000-2000-0000FF0E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0" name="246 CuadroTexto">
          <a:extLst>
            <a:ext uri="{FF2B5EF4-FFF2-40B4-BE49-F238E27FC236}">
              <a16:creationId xmlns:a16="http://schemas.microsoft.com/office/drawing/2014/main" xmlns="" id="{00000000-0008-0000-2000-00000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1" name="247 CuadroTexto">
          <a:extLst>
            <a:ext uri="{FF2B5EF4-FFF2-40B4-BE49-F238E27FC236}">
              <a16:creationId xmlns:a16="http://schemas.microsoft.com/office/drawing/2014/main" xmlns="" id="{00000000-0008-0000-2000-00000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2" name="248 CuadroTexto">
          <a:extLst>
            <a:ext uri="{FF2B5EF4-FFF2-40B4-BE49-F238E27FC236}">
              <a16:creationId xmlns:a16="http://schemas.microsoft.com/office/drawing/2014/main" xmlns="" id="{00000000-0008-0000-2000-00000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3" name="249 CuadroTexto">
          <a:extLst>
            <a:ext uri="{FF2B5EF4-FFF2-40B4-BE49-F238E27FC236}">
              <a16:creationId xmlns:a16="http://schemas.microsoft.com/office/drawing/2014/main" xmlns="" id="{00000000-0008-0000-2000-00000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4" name="250 CuadroTexto">
          <a:extLst>
            <a:ext uri="{FF2B5EF4-FFF2-40B4-BE49-F238E27FC236}">
              <a16:creationId xmlns:a16="http://schemas.microsoft.com/office/drawing/2014/main" xmlns="" id="{00000000-0008-0000-2000-00000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5" name="251 CuadroTexto">
          <a:extLst>
            <a:ext uri="{FF2B5EF4-FFF2-40B4-BE49-F238E27FC236}">
              <a16:creationId xmlns:a16="http://schemas.microsoft.com/office/drawing/2014/main" xmlns="" id="{00000000-0008-0000-2000-00000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6" name="252 CuadroTexto">
          <a:extLst>
            <a:ext uri="{FF2B5EF4-FFF2-40B4-BE49-F238E27FC236}">
              <a16:creationId xmlns:a16="http://schemas.microsoft.com/office/drawing/2014/main" xmlns="" id="{00000000-0008-0000-2000-00000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7" name="253 CuadroTexto">
          <a:extLst>
            <a:ext uri="{FF2B5EF4-FFF2-40B4-BE49-F238E27FC236}">
              <a16:creationId xmlns:a16="http://schemas.microsoft.com/office/drawing/2014/main" xmlns="" id="{00000000-0008-0000-2000-00000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8" name="254 CuadroTexto">
          <a:extLst>
            <a:ext uri="{FF2B5EF4-FFF2-40B4-BE49-F238E27FC236}">
              <a16:creationId xmlns:a16="http://schemas.microsoft.com/office/drawing/2014/main" xmlns="" id="{00000000-0008-0000-2000-00000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49" name="255 CuadroTexto">
          <a:extLst>
            <a:ext uri="{FF2B5EF4-FFF2-40B4-BE49-F238E27FC236}">
              <a16:creationId xmlns:a16="http://schemas.microsoft.com/office/drawing/2014/main" xmlns="" id="{00000000-0008-0000-2000-00000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0" name="256 CuadroTexto">
          <a:extLst>
            <a:ext uri="{FF2B5EF4-FFF2-40B4-BE49-F238E27FC236}">
              <a16:creationId xmlns:a16="http://schemas.microsoft.com/office/drawing/2014/main" xmlns="" id="{00000000-0008-0000-2000-00000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1" name="257 CuadroTexto">
          <a:extLst>
            <a:ext uri="{FF2B5EF4-FFF2-40B4-BE49-F238E27FC236}">
              <a16:creationId xmlns:a16="http://schemas.microsoft.com/office/drawing/2014/main" xmlns="" id="{00000000-0008-0000-2000-00000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2" name="258 CuadroTexto">
          <a:extLst>
            <a:ext uri="{FF2B5EF4-FFF2-40B4-BE49-F238E27FC236}">
              <a16:creationId xmlns:a16="http://schemas.microsoft.com/office/drawing/2014/main" xmlns="" id="{00000000-0008-0000-2000-00000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3" name="259 CuadroTexto">
          <a:extLst>
            <a:ext uri="{FF2B5EF4-FFF2-40B4-BE49-F238E27FC236}">
              <a16:creationId xmlns:a16="http://schemas.microsoft.com/office/drawing/2014/main" xmlns="" id="{00000000-0008-0000-2000-00000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4" name="260 CuadroTexto">
          <a:extLst>
            <a:ext uri="{FF2B5EF4-FFF2-40B4-BE49-F238E27FC236}">
              <a16:creationId xmlns:a16="http://schemas.microsoft.com/office/drawing/2014/main" xmlns="" id="{00000000-0008-0000-2000-00000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5" name="261 CuadroTexto">
          <a:extLst>
            <a:ext uri="{FF2B5EF4-FFF2-40B4-BE49-F238E27FC236}">
              <a16:creationId xmlns:a16="http://schemas.microsoft.com/office/drawing/2014/main" xmlns="" id="{00000000-0008-0000-2000-00000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6" name="262 CuadroTexto">
          <a:extLst>
            <a:ext uri="{FF2B5EF4-FFF2-40B4-BE49-F238E27FC236}">
              <a16:creationId xmlns:a16="http://schemas.microsoft.com/office/drawing/2014/main" xmlns="" id="{00000000-0008-0000-2000-00001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7" name="263 CuadroTexto">
          <a:extLst>
            <a:ext uri="{FF2B5EF4-FFF2-40B4-BE49-F238E27FC236}">
              <a16:creationId xmlns:a16="http://schemas.microsoft.com/office/drawing/2014/main" xmlns="" id="{00000000-0008-0000-2000-00001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8" name="264 CuadroTexto">
          <a:extLst>
            <a:ext uri="{FF2B5EF4-FFF2-40B4-BE49-F238E27FC236}">
              <a16:creationId xmlns:a16="http://schemas.microsoft.com/office/drawing/2014/main" xmlns="" id="{00000000-0008-0000-2000-00001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59" name="265 CuadroTexto">
          <a:extLst>
            <a:ext uri="{FF2B5EF4-FFF2-40B4-BE49-F238E27FC236}">
              <a16:creationId xmlns:a16="http://schemas.microsoft.com/office/drawing/2014/main" xmlns="" id="{00000000-0008-0000-2000-00001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0" name="266 CuadroTexto">
          <a:extLst>
            <a:ext uri="{FF2B5EF4-FFF2-40B4-BE49-F238E27FC236}">
              <a16:creationId xmlns:a16="http://schemas.microsoft.com/office/drawing/2014/main" xmlns="" id="{00000000-0008-0000-2000-00001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61" name="267 CuadroTexto">
          <a:extLst>
            <a:ext uri="{FF2B5EF4-FFF2-40B4-BE49-F238E27FC236}">
              <a16:creationId xmlns:a16="http://schemas.microsoft.com/office/drawing/2014/main" xmlns="" id="{00000000-0008-0000-2000-00001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3862" name="268 CuadroTexto">
          <a:extLst>
            <a:ext uri="{FF2B5EF4-FFF2-40B4-BE49-F238E27FC236}">
              <a16:creationId xmlns:a16="http://schemas.microsoft.com/office/drawing/2014/main" xmlns="" id="{00000000-0008-0000-2000-00001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3" name="269 CuadroTexto">
          <a:extLst>
            <a:ext uri="{FF2B5EF4-FFF2-40B4-BE49-F238E27FC236}">
              <a16:creationId xmlns:a16="http://schemas.microsoft.com/office/drawing/2014/main" xmlns="" id="{00000000-0008-0000-2000-00001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4" name="270 CuadroTexto">
          <a:extLst>
            <a:ext uri="{FF2B5EF4-FFF2-40B4-BE49-F238E27FC236}">
              <a16:creationId xmlns:a16="http://schemas.microsoft.com/office/drawing/2014/main" xmlns="" id="{00000000-0008-0000-2000-00001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5" name="271 CuadroTexto">
          <a:extLst>
            <a:ext uri="{FF2B5EF4-FFF2-40B4-BE49-F238E27FC236}">
              <a16:creationId xmlns:a16="http://schemas.microsoft.com/office/drawing/2014/main" xmlns="" id="{00000000-0008-0000-2000-00001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6" name="272 CuadroTexto">
          <a:extLst>
            <a:ext uri="{FF2B5EF4-FFF2-40B4-BE49-F238E27FC236}">
              <a16:creationId xmlns:a16="http://schemas.microsoft.com/office/drawing/2014/main" xmlns="" id="{00000000-0008-0000-2000-00001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7" name="273 CuadroTexto">
          <a:extLst>
            <a:ext uri="{FF2B5EF4-FFF2-40B4-BE49-F238E27FC236}">
              <a16:creationId xmlns:a16="http://schemas.microsoft.com/office/drawing/2014/main" xmlns="" id="{00000000-0008-0000-2000-00001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8" name="274 CuadroTexto">
          <a:extLst>
            <a:ext uri="{FF2B5EF4-FFF2-40B4-BE49-F238E27FC236}">
              <a16:creationId xmlns:a16="http://schemas.microsoft.com/office/drawing/2014/main" xmlns="" id="{00000000-0008-0000-2000-00001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69" name="275 CuadroTexto">
          <a:extLst>
            <a:ext uri="{FF2B5EF4-FFF2-40B4-BE49-F238E27FC236}">
              <a16:creationId xmlns:a16="http://schemas.microsoft.com/office/drawing/2014/main" xmlns="" id="{00000000-0008-0000-2000-00001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0" name="276 CuadroTexto">
          <a:extLst>
            <a:ext uri="{FF2B5EF4-FFF2-40B4-BE49-F238E27FC236}">
              <a16:creationId xmlns:a16="http://schemas.microsoft.com/office/drawing/2014/main" xmlns="" id="{00000000-0008-0000-2000-00001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1" name="277 CuadroTexto">
          <a:extLst>
            <a:ext uri="{FF2B5EF4-FFF2-40B4-BE49-F238E27FC236}">
              <a16:creationId xmlns:a16="http://schemas.microsoft.com/office/drawing/2014/main" xmlns="" id="{00000000-0008-0000-2000-00001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2" name="278 CuadroTexto">
          <a:extLst>
            <a:ext uri="{FF2B5EF4-FFF2-40B4-BE49-F238E27FC236}">
              <a16:creationId xmlns:a16="http://schemas.microsoft.com/office/drawing/2014/main" xmlns="" id="{00000000-0008-0000-2000-00002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3" name="279 CuadroTexto">
          <a:extLst>
            <a:ext uri="{FF2B5EF4-FFF2-40B4-BE49-F238E27FC236}">
              <a16:creationId xmlns:a16="http://schemas.microsoft.com/office/drawing/2014/main" xmlns="" id="{00000000-0008-0000-2000-00002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4" name="280 CuadroTexto">
          <a:extLst>
            <a:ext uri="{FF2B5EF4-FFF2-40B4-BE49-F238E27FC236}">
              <a16:creationId xmlns:a16="http://schemas.microsoft.com/office/drawing/2014/main" xmlns="" id="{00000000-0008-0000-2000-00002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5" name="281 CuadroTexto">
          <a:extLst>
            <a:ext uri="{FF2B5EF4-FFF2-40B4-BE49-F238E27FC236}">
              <a16:creationId xmlns:a16="http://schemas.microsoft.com/office/drawing/2014/main" xmlns="" id="{00000000-0008-0000-2000-00002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6" name="282 CuadroTexto">
          <a:extLst>
            <a:ext uri="{FF2B5EF4-FFF2-40B4-BE49-F238E27FC236}">
              <a16:creationId xmlns:a16="http://schemas.microsoft.com/office/drawing/2014/main" xmlns="" id="{00000000-0008-0000-2000-00002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7" name="283 CuadroTexto">
          <a:extLst>
            <a:ext uri="{FF2B5EF4-FFF2-40B4-BE49-F238E27FC236}">
              <a16:creationId xmlns:a16="http://schemas.microsoft.com/office/drawing/2014/main" xmlns="" id="{00000000-0008-0000-2000-00002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3878" name="284 CuadroTexto">
          <a:extLst>
            <a:ext uri="{FF2B5EF4-FFF2-40B4-BE49-F238E27FC236}">
              <a16:creationId xmlns:a16="http://schemas.microsoft.com/office/drawing/2014/main" xmlns="" id="{00000000-0008-0000-2000-00002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879" name="285 CuadroTexto">
          <a:extLst>
            <a:ext uri="{FF2B5EF4-FFF2-40B4-BE49-F238E27FC236}">
              <a16:creationId xmlns:a16="http://schemas.microsoft.com/office/drawing/2014/main" xmlns="" id="{00000000-0008-0000-2000-00002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0" name="286 CuadroTexto">
          <a:extLst>
            <a:ext uri="{FF2B5EF4-FFF2-40B4-BE49-F238E27FC236}">
              <a16:creationId xmlns:a16="http://schemas.microsoft.com/office/drawing/2014/main" xmlns="" id="{00000000-0008-0000-2000-00002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1" name="287 CuadroTexto">
          <a:extLst>
            <a:ext uri="{FF2B5EF4-FFF2-40B4-BE49-F238E27FC236}">
              <a16:creationId xmlns:a16="http://schemas.microsoft.com/office/drawing/2014/main" xmlns="" id="{00000000-0008-0000-2000-00002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2" name="288 CuadroTexto">
          <a:extLst>
            <a:ext uri="{FF2B5EF4-FFF2-40B4-BE49-F238E27FC236}">
              <a16:creationId xmlns:a16="http://schemas.microsoft.com/office/drawing/2014/main" xmlns="" id="{00000000-0008-0000-2000-00002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3" name="289 CuadroTexto">
          <a:extLst>
            <a:ext uri="{FF2B5EF4-FFF2-40B4-BE49-F238E27FC236}">
              <a16:creationId xmlns:a16="http://schemas.microsoft.com/office/drawing/2014/main" xmlns="" id="{00000000-0008-0000-2000-00002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4" name="290 CuadroTexto">
          <a:extLst>
            <a:ext uri="{FF2B5EF4-FFF2-40B4-BE49-F238E27FC236}">
              <a16:creationId xmlns:a16="http://schemas.microsoft.com/office/drawing/2014/main" xmlns="" id="{00000000-0008-0000-2000-00002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5" name="291 CuadroTexto">
          <a:extLst>
            <a:ext uri="{FF2B5EF4-FFF2-40B4-BE49-F238E27FC236}">
              <a16:creationId xmlns:a16="http://schemas.microsoft.com/office/drawing/2014/main" xmlns="" id="{00000000-0008-0000-2000-00002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6" name="292 CuadroTexto">
          <a:extLst>
            <a:ext uri="{FF2B5EF4-FFF2-40B4-BE49-F238E27FC236}">
              <a16:creationId xmlns:a16="http://schemas.microsoft.com/office/drawing/2014/main" xmlns="" id="{00000000-0008-0000-2000-00002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7" name="293 CuadroTexto">
          <a:extLst>
            <a:ext uri="{FF2B5EF4-FFF2-40B4-BE49-F238E27FC236}">
              <a16:creationId xmlns:a16="http://schemas.microsoft.com/office/drawing/2014/main" xmlns="" id="{00000000-0008-0000-2000-00002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8" name="294 CuadroTexto">
          <a:extLst>
            <a:ext uri="{FF2B5EF4-FFF2-40B4-BE49-F238E27FC236}">
              <a16:creationId xmlns:a16="http://schemas.microsoft.com/office/drawing/2014/main" xmlns="" id="{00000000-0008-0000-2000-00003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89" name="295 CuadroTexto">
          <a:extLst>
            <a:ext uri="{FF2B5EF4-FFF2-40B4-BE49-F238E27FC236}">
              <a16:creationId xmlns:a16="http://schemas.microsoft.com/office/drawing/2014/main" xmlns="" id="{00000000-0008-0000-2000-00003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0" name="298 CuadroTexto">
          <a:extLst>
            <a:ext uri="{FF2B5EF4-FFF2-40B4-BE49-F238E27FC236}">
              <a16:creationId xmlns:a16="http://schemas.microsoft.com/office/drawing/2014/main" xmlns="" id="{00000000-0008-0000-2000-000032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1" name="299 CuadroTexto">
          <a:extLst>
            <a:ext uri="{FF2B5EF4-FFF2-40B4-BE49-F238E27FC236}">
              <a16:creationId xmlns:a16="http://schemas.microsoft.com/office/drawing/2014/main" xmlns="" id="{00000000-0008-0000-2000-000033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2" name="300 CuadroTexto">
          <a:extLst>
            <a:ext uri="{FF2B5EF4-FFF2-40B4-BE49-F238E27FC236}">
              <a16:creationId xmlns:a16="http://schemas.microsoft.com/office/drawing/2014/main" xmlns="" id="{00000000-0008-0000-2000-000034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3" name="301 CuadroTexto">
          <a:extLst>
            <a:ext uri="{FF2B5EF4-FFF2-40B4-BE49-F238E27FC236}">
              <a16:creationId xmlns:a16="http://schemas.microsoft.com/office/drawing/2014/main" xmlns="" id="{00000000-0008-0000-2000-000035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4" name="302 CuadroTexto">
          <a:extLst>
            <a:ext uri="{FF2B5EF4-FFF2-40B4-BE49-F238E27FC236}">
              <a16:creationId xmlns:a16="http://schemas.microsoft.com/office/drawing/2014/main" xmlns="" id="{00000000-0008-0000-2000-000036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5" name="303 CuadroTexto">
          <a:extLst>
            <a:ext uri="{FF2B5EF4-FFF2-40B4-BE49-F238E27FC236}">
              <a16:creationId xmlns:a16="http://schemas.microsoft.com/office/drawing/2014/main" xmlns="" id="{00000000-0008-0000-2000-000037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6" name="304 CuadroTexto">
          <a:extLst>
            <a:ext uri="{FF2B5EF4-FFF2-40B4-BE49-F238E27FC236}">
              <a16:creationId xmlns:a16="http://schemas.microsoft.com/office/drawing/2014/main" xmlns="" id="{00000000-0008-0000-2000-000038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7" name="305 CuadroTexto">
          <a:extLst>
            <a:ext uri="{FF2B5EF4-FFF2-40B4-BE49-F238E27FC236}">
              <a16:creationId xmlns:a16="http://schemas.microsoft.com/office/drawing/2014/main" xmlns="" id="{00000000-0008-0000-2000-000039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3898" name="452 CuadroTexto">
          <a:extLst>
            <a:ext uri="{FF2B5EF4-FFF2-40B4-BE49-F238E27FC236}">
              <a16:creationId xmlns:a16="http://schemas.microsoft.com/office/drawing/2014/main" xmlns="" id="{00000000-0008-0000-2000-00003A0F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899" name="17 CuadroTexto">
          <a:extLst>
            <a:ext uri="{FF2B5EF4-FFF2-40B4-BE49-F238E27FC236}">
              <a16:creationId xmlns:a16="http://schemas.microsoft.com/office/drawing/2014/main" xmlns="" id="{00000000-0008-0000-2000-00003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3900" name="90 CuadroTexto">
          <a:extLst>
            <a:ext uri="{FF2B5EF4-FFF2-40B4-BE49-F238E27FC236}">
              <a16:creationId xmlns:a16="http://schemas.microsoft.com/office/drawing/2014/main" xmlns="" id="{00000000-0008-0000-2000-00003C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1" name="91 CuadroTexto">
          <a:extLst>
            <a:ext uri="{FF2B5EF4-FFF2-40B4-BE49-F238E27FC236}">
              <a16:creationId xmlns:a16="http://schemas.microsoft.com/office/drawing/2014/main" xmlns="" id="{00000000-0008-0000-2000-00003D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2" name="92 CuadroTexto">
          <a:extLst>
            <a:ext uri="{FF2B5EF4-FFF2-40B4-BE49-F238E27FC236}">
              <a16:creationId xmlns:a16="http://schemas.microsoft.com/office/drawing/2014/main" xmlns="" id="{00000000-0008-0000-2000-00003E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3" name="93 CuadroTexto">
          <a:extLst>
            <a:ext uri="{FF2B5EF4-FFF2-40B4-BE49-F238E27FC236}">
              <a16:creationId xmlns:a16="http://schemas.microsoft.com/office/drawing/2014/main" xmlns="" id="{00000000-0008-0000-2000-00003F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4" name="94 CuadroTexto">
          <a:extLst>
            <a:ext uri="{FF2B5EF4-FFF2-40B4-BE49-F238E27FC236}">
              <a16:creationId xmlns:a16="http://schemas.microsoft.com/office/drawing/2014/main" xmlns="" id="{00000000-0008-0000-2000-000040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5" name="95 CuadroTexto">
          <a:extLst>
            <a:ext uri="{FF2B5EF4-FFF2-40B4-BE49-F238E27FC236}">
              <a16:creationId xmlns:a16="http://schemas.microsoft.com/office/drawing/2014/main" xmlns="" id="{00000000-0008-0000-2000-000041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6" name="96 CuadroTexto">
          <a:extLst>
            <a:ext uri="{FF2B5EF4-FFF2-40B4-BE49-F238E27FC236}">
              <a16:creationId xmlns:a16="http://schemas.microsoft.com/office/drawing/2014/main" xmlns="" id="{00000000-0008-0000-2000-000042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7" name="97 CuadroTexto">
          <a:extLst>
            <a:ext uri="{FF2B5EF4-FFF2-40B4-BE49-F238E27FC236}">
              <a16:creationId xmlns:a16="http://schemas.microsoft.com/office/drawing/2014/main" xmlns="" id="{00000000-0008-0000-2000-000043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8" name="98 CuadroTexto">
          <a:extLst>
            <a:ext uri="{FF2B5EF4-FFF2-40B4-BE49-F238E27FC236}">
              <a16:creationId xmlns:a16="http://schemas.microsoft.com/office/drawing/2014/main" xmlns="" id="{00000000-0008-0000-2000-000044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09" name="99 CuadroTexto">
          <a:extLst>
            <a:ext uri="{FF2B5EF4-FFF2-40B4-BE49-F238E27FC236}">
              <a16:creationId xmlns:a16="http://schemas.microsoft.com/office/drawing/2014/main" xmlns="" id="{00000000-0008-0000-2000-000045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0" name="100 CuadroTexto">
          <a:extLst>
            <a:ext uri="{FF2B5EF4-FFF2-40B4-BE49-F238E27FC236}">
              <a16:creationId xmlns:a16="http://schemas.microsoft.com/office/drawing/2014/main" xmlns="" id="{00000000-0008-0000-2000-000046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3911" name="101 CuadroTexto">
          <a:extLst>
            <a:ext uri="{FF2B5EF4-FFF2-40B4-BE49-F238E27FC236}">
              <a16:creationId xmlns:a16="http://schemas.microsoft.com/office/drawing/2014/main" xmlns="" id="{00000000-0008-0000-2000-0000470F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3912" name="118 CuadroTexto">
          <a:extLst>
            <a:ext uri="{FF2B5EF4-FFF2-40B4-BE49-F238E27FC236}">
              <a16:creationId xmlns:a16="http://schemas.microsoft.com/office/drawing/2014/main" xmlns="" id="{00000000-0008-0000-2000-00004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3" name="119 CuadroTexto">
          <a:extLst>
            <a:ext uri="{FF2B5EF4-FFF2-40B4-BE49-F238E27FC236}">
              <a16:creationId xmlns:a16="http://schemas.microsoft.com/office/drawing/2014/main" xmlns="" id="{00000000-0008-0000-2000-00004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4" name="120 CuadroTexto">
          <a:extLst>
            <a:ext uri="{FF2B5EF4-FFF2-40B4-BE49-F238E27FC236}">
              <a16:creationId xmlns:a16="http://schemas.microsoft.com/office/drawing/2014/main" xmlns="" id="{00000000-0008-0000-2000-00004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5" name="121 CuadroTexto">
          <a:extLst>
            <a:ext uri="{FF2B5EF4-FFF2-40B4-BE49-F238E27FC236}">
              <a16:creationId xmlns:a16="http://schemas.microsoft.com/office/drawing/2014/main" xmlns="" id="{00000000-0008-0000-2000-00004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6" name="122 CuadroTexto">
          <a:extLst>
            <a:ext uri="{FF2B5EF4-FFF2-40B4-BE49-F238E27FC236}">
              <a16:creationId xmlns:a16="http://schemas.microsoft.com/office/drawing/2014/main" xmlns="" id="{00000000-0008-0000-2000-00004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7" name="123 CuadroTexto">
          <a:extLst>
            <a:ext uri="{FF2B5EF4-FFF2-40B4-BE49-F238E27FC236}">
              <a16:creationId xmlns:a16="http://schemas.microsoft.com/office/drawing/2014/main" xmlns="" id="{00000000-0008-0000-2000-00004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8" name="124 CuadroTexto">
          <a:extLst>
            <a:ext uri="{FF2B5EF4-FFF2-40B4-BE49-F238E27FC236}">
              <a16:creationId xmlns:a16="http://schemas.microsoft.com/office/drawing/2014/main" xmlns="" id="{00000000-0008-0000-2000-00004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19" name="125 CuadroTexto">
          <a:extLst>
            <a:ext uri="{FF2B5EF4-FFF2-40B4-BE49-F238E27FC236}">
              <a16:creationId xmlns:a16="http://schemas.microsoft.com/office/drawing/2014/main" xmlns="" id="{00000000-0008-0000-2000-00004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0" name="143 CuadroTexto">
          <a:extLst>
            <a:ext uri="{FF2B5EF4-FFF2-40B4-BE49-F238E27FC236}">
              <a16:creationId xmlns:a16="http://schemas.microsoft.com/office/drawing/2014/main" xmlns="" id="{00000000-0008-0000-2000-00005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1" name="144 CuadroTexto">
          <a:extLst>
            <a:ext uri="{FF2B5EF4-FFF2-40B4-BE49-F238E27FC236}">
              <a16:creationId xmlns:a16="http://schemas.microsoft.com/office/drawing/2014/main" xmlns="" id="{00000000-0008-0000-2000-00005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2" name="145 CuadroTexto">
          <a:extLst>
            <a:ext uri="{FF2B5EF4-FFF2-40B4-BE49-F238E27FC236}">
              <a16:creationId xmlns:a16="http://schemas.microsoft.com/office/drawing/2014/main" xmlns="" id="{00000000-0008-0000-2000-00005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3" name="146 CuadroTexto">
          <a:extLst>
            <a:ext uri="{FF2B5EF4-FFF2-40B4-BE49-F238E27FC236}">
              <a16:creationId xmlns:a16="http://schemas.microsoft.com/office/drawing/2014/main" xmlns="" id="{00000000-0008-0000-2000-00005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4" name="147 CuadroTexto">
          <a:extLst>
            <a:ext uri="{FF2B5EF4-FFF2-40B4-BE49-F238E27FC236}">
              <a16:creationId xmlns:a16="http://schemas.microsoft.com/office/drawing/2014/main" xmlns="" id="{00000000-0008-0000-2000-00005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5" name="148 CuadroTexto">
          <a:extLst>
            <a:ext uri="{FF2B5EF4-FFF2-40B4-BE49-F238E27FC236}">
              <a16:creationId xmlns:a16="http://schemas.microsoft.com/office/drawing/2014/main" xmlns="" id="{00000000-0008-0000-2000-00005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6" name="149 CuadroTexto">
          <a:extLst>
            <a:ext uri="{FF2B5EF4-FFF2-40B4-BE49-F238E27FC236}">
              <a16:creationId xmlns:a16="http://schemas.microsoft.com/office/drawing/2014/main" xmlns="" id="{00000000-0008-0000-2000-00005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7" name="150 CuadroTexto">
          <a:extLst>
            <a:ext uri="{FF2B5EF4-FFF2-40B4-BE49-F238E27FC236}">
              <a16:creationId xmlns:a16="http://schemas.microsoft.com/office/drawing/2014/main" xmlns="" id="{00000000-0008-0000-2000-00005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8" name="151 CuadroTexto">
          <a:extLst>
            <a:ext uri="{FF2B5EF4-FFF2-40B4-BE49-F238E27FC236}">
              <a16:creationId xmlns:a16="http://schemas.microsoft.com/office/drawing/2014/main" xmlns="" id="{00000000-0008-0000-2000-00005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29" name="152 CuadroTexto">
          <a:extLst>
            <a:ext uri="{FF2B5EF4-FFF2-40B4-BE49-F238E27FC236}">
              <a16:creationId xmlns:a16="http://schemas.microsoft.com/office/drawing/2014/main" xmlns="" id="{00000000-0008-0000-2000-00005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0" name="153 CuadroTexto">
          <a:extLst>
            <a:ext uri="{FF2B5EF4-FFF2-40B4-BE49-F238E27FC236}">
              <a16:creationId xmlns:a16="http://schemas.microsoft.com/office/drawing/2014/main" xmlns="" id="{00000000-0008-0000-2000-00005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1" name="154 CuadroTexto">
          <a:extLst>
            <a:ext uri="{FF2B5EF4-FFF2-40B4-BE49-F238E27FC236}">
              <a16:creationId xmlns:a16="http://schemas.microsoft.com/office/drawing/2014/main" xmlns="" id="{00000000-0008-0000-2000-00005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2" name="155 CuadroTexto">
          <a:extLst>
            <a:ext uri="{FF2B5EF4-FFF2-40B4-BE49-F238E27FC236}">
              <a16:creationId xmlns:a16="http://schemas.microsoft.com/office/drawing/2014/main" xmlns="" id="{00000000-0008-0000-2000-00005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3" name="156 CuadroTexto">
          <a:extLst>
            <a:ext uri="{FF2B5EF4-FFF2-40B4-BE49-F238E27FC236}">
              <a16:creationId xmlns:a16="http://schemas.microsoft.com/office/drawing/2014/main" xmlns="" id="{00000000-0008-0000-2000-00005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4" name="157 CuadroTexto">
          <a:extLst>
            <a:ext uri="{FF2B5EF4-FFF2-40B4-BE49-F238E27FC236}">
              <a16:creationId xmlns:a16="http://schemas.microsoft.com/office/drawing/2014/main" xmlns="" id="{00000000-0008-0000-2000-00005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5" name="158 CuadroTexto">
          <a:extLst>
            <a:ext uri="{FF2B5EF4-FFF2-40B4-BE49-F238E27FC236}">
              <a16:creationId xmlns:a16="http://schemas.microsoft.com/office/drawing/2014/main" xmlns="" id="{00000000-0008-0000-2000-00005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6" name="159 CuadroTexto">
          <a:extLst>
            <a:ext uri="{FF2B5EF4-FFF2-40B4-BE49-F238E27FC236}">
              <a16:creationId xmlns:a16="http://schemas.microsoft.com/office/drawing/2014/main" xmlns="" id="{00000000-0008-0000-2000-00006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7" name="160 CuadroTexto">
          <a:extLst>
            <a:ext uri="{FF2B5EF4-FFF2-40B4-BE49-F238E27FC236}">
              <a16:creationId xmlns:a16="http://schemas.microsoft.com/office/drawing/2014/main" xmlns="" id="{00000000-0008-0000-2000-00006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8" name="161 CuadroTexto">
          <a:extLst>
            <a:ext uri="{FF2B5EF4-FFF2-40B4-BE49-F238E27FC236}">
              <a16:creationId xmlns:a16="http://schemas.microsoft.com/office/drawing/2014/main" xmlns="" id="{00000000-0008-0000-2000-00006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39" name="162 CuadroTexto">
          <a:extLst>
            <a:ext uri="{FF2B5EF4-FFF2-40B4-BE49-F238E27FC236}">
              <a16:creationId xmlns:a16="http://schemas.microsoft.com/office/drawing/2014/main" xmlns="" id="{00000000-0008-0000-2000-00006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0" name="163 CuadroTexto">
          <a:extLst>
            <a:ext uri="{FF2B5EF4-FFF2-40B4-BE49-F238E27FC236}">
              <a16:creationId xmlns:a16="http://schemas.microsoft.com/office/drawing/2014/main" xmlns="" id="{00000000-0008-0000-2000-00006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1" name="164 CuadroTexto">
          <a:extLst>
            <a:ext uri="{FF2B5EF4-FFF2-40B4-BE49-F238E27FC236}">
              <a16:creationId xmlns:a16="http://schemas.microsoft.com/office/drawing/2014/main" xmlns="" id="{00000000-0008-0000-2000-00006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2" name="165 CuadroTexto">
          <a:extLst>
            <a:ext uri="{FF2B5EF4-FFF2-40B4-BE49-F238E27FC236}">
              <a16:creationId xmlns:a16="http://schemas.microsoft.com/office/drawing/2014/main" xmlns="" id="{00000000-0008-0000-2000-00006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3" name="166 CuadroTexto">
          <a:extLst>
            <a:ext uri="{FF2B5EF4-FFF2-40B4-BE49-F238E27FC236}">
              <a16:creationId xmlns:a16="http://schemas.microsoft.com/office/drawing/2014/main" xmlns="" id="{00000000-0008-0000-2000-00006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4" name="167 CuadroTexto">
          <a:extLst>
            <a:ext uri="{FF2B5EF4-FFF2-40B4-BE49-F238E27FC236}">
              <a16:creationId xmlns:a16="http://schemas.microsoft.com/office/drawing/2014/main" xmlns="" id="{00000000-0008-0000-2000-00006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5" name="168 CuadroTexto">
          <a:extLst>
            <a:ext uri="{FF2B5EF4-FFF2-40B4-BE49-F238E27FC236}">
              <a16:creationId xmlns:a16="http://schemas.microsoft.com/office/drawing/2014/main" xmlns="" id="{00000000-0008-0000-2000-00006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6" name="169 CuadroTexto">
          <a:extLst>
            <a:ext uri="{FF2B5EF4-FFF2-40B4-BE49-F238E27FC236}">
              <a16:creationId xmlns:a16="http://schemas.microsoft.com/office/drawing/2014/main" xmlns="" id="{00000000-0008-0000-2000-00006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7" name="170 CuadroTexto">
          <a:extLst>
            <a:ext uri="{FF2B5EF4-FFF2-40B4-BE49-F238E27FC236}">
              <a16:creationId xmlns:a16="http://schemas.microsoft.com/office/drawing/2014/main" xmlns="" id="{00000000-0008-0000-2000-00006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8" name="171 CuadroTexto">
          <a:extLst>
            <a:ext uri="{FF2B5EF4-FFF2-40B4-BE49-F238E27FC236}">
              <a16:creationId xmlns:a16="http://schemas.microsoft.com/office/drawing/2014/main" xmlns="" id="{00000000-0008-0000-2000-00006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49" name="172 CuadroTexto">
          <a:extLst>
            <a:ext uri="{FF2B5EF4-FFF2-40B4-BE49-F238E27FC236}">
              <a16:creationId xmlns:a16="http://schemas.microsoft.com/office/drawing/2014/main" xmlns="" id="{00000000-0008-0000-2000-00006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0" name="173 CuadroTexto">
          <a:extLst>
            <a:ext uri="{FF2B5EF4-FFF2-40B4-BE49-F238E27FC236}">
              <a16:creationId xmlns:a16="http://schemas.microsoft.com/office/drawing/2014/main" xmlns="" id="{00000000-0008-0000-2000-00006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1" name="174 CuadroTexto">
          <a:extLst>
            <a:ext uri="{FF2B5EF4-FFF2-40B4-BE49-F238E27FC236}">
              <a16:creationId xmlns:a16="http://schemas.microsoft.com/office/drawing/2014/main" xmlns="" id="{00000000-0008-0000-2000-00006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2" name="175 CuadroTexto">
          <a:extLst>
            <a:ext uri="{FF2B5EF4-FFF2-40B4-BE49-F238E27FC236}">
              <a16:creationId xmlns:a16="http://schemas.microsoft.com/office/drawing/2014/main" xmlns="" id="{00000000-0008-0000-2000-00007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3" name="176 CuadroTexto">
          <a:extLst>
            <a:ext uri="{FF2B5EF4-FFF2-40B4-BE49-F238E27FC236}">
              <a16:creationId xmlns:a16="http://schemas.microsoft.com/office/drawing/2014/main" xmlns="" id="{00000000-0008-0000-2000-00007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4" name="177 CuadroTexto">
          <a:extLst>
            <a:ext uri="{FF2B5EF4-FFF2-40B4-BE49-F238E27FC236}">
              <a16:creationId xmlns:a16="http://schemas.microsoft.com/office/drawing/2014/main" xmlns="" id="{00000000-0008-0000-2000-00007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5" name="178 CuadroTexto">
          <a:extLst>
            <a:ext uri="{FF2B5EF4-FFF2-40B4-BE49-F238E27FC236}">
              <a16:creationId xmlns:a16="http://schemas.microsoft.com/office/drawing/2014/main" xmlns="" id="{00000000-0008-0000-2000-00007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6" name="179 CuadroTexto">
          <a:extLst>
            <a:ext uri="{FF2B5EF4-FFF2-40B4-BE49-F238E27FC236}">
              <a16:creationId xmlns:a16="http://schemas.microsoft.com/office/drawing/2014/main" xmlns="" id="{00000000-0008-0000-2000-00007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7" name="180 CuadroTexto">
          <a:extLst>
            <a:ext uri="{FF2B5EF4-FFF2-40B4-BE49-F238E27FC236}">
              <a16:creationId xmlns:a16="http://schemas.microsoft.com/office/drawing/2014/main" xmlns="" id="{00000000-0008-0000-2000-00007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8" name="181 CuadroTexto">
          <a:extLst>
            <a:ext uri="{FF2B5EF4-FFF2-40B4-BE49-F238E27FC236}">
              <a16:creationId xmlns:a16="http://schemas.microsoft.com/office/drawing/2014/main" xmlns="" id="{00000000-0008-0000-2000-00007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59" name="182 CuadroTexto">
          <a:extLst>
            <a:ext uri="{FF2B5EF4-FFF2-40B4-BE49-F238E27FC236}">
              <a16:creationId xmlns:a16="http://schemas.microsoft.com/office/drawing/2014/main" xmlns="" id="{00000000-0008-0000-2000-00007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0" name="183 CuadroTexto">
          <a:extLst>
            <a:ext uri="{FF2B5EF4-FFF2-40B4-BE49-F238E27FC236}">
              <a16:creationId xmlns:a16="http://schemas.microsoft.com/office/drawing/2014/main" xmlns="" id="{00000000-0008-0000-2000-00007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1" name="184 CuadroTexto">
          <a:extLst>
            <a:ext uri="{FF2B5EF4-FFF2-40B4-BE49-F238E27FC236}">
              <a16:creationId xmlns:a16="http://schemas.microsoft.com/office/drawing/2014/main" xmlns="" id="{00000000-0008-0000-2000-00007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2" name="185 CuadroTexto">
          <a:extLst>
            <a:ext uri="{FF2B5EF4-FFF2-40B4-BE49-F238E27FC236}">
              <a16:creationId xmlns:a16="http://schemas.microsoft.com/office/drawing/2014/main" xmlns="" id="{00000000-0008-0000-2000-00007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3" name="186 CuadroTexto">
          <a:extLst>
            <a:ext uri="{FF2B5EF4-FFF2-40B4-BE49-F238E27FC236}">
              <a16:creationId xmlns:a16="http://schemas.microsoft.com/office/drawing/2014/main" xmlns="" id="{00000000-0008-0000-2000-00007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4" name="187 CuadroTexto">
          <a:extLst>
            <a:ext uri="{FF2B5EF4-FFF2-40B4-BE49-F238E27FC236}">
              <a16:creationId xmlns:a16="http://schemas.microsoft.com/office/drawing/2014/main" xmlns="" id="{00000000-0008-0000-2000-00007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5" name="188 CuadroTexto">
          <a:extLst>
            <a:ext uri="{FF2B5EF4-FFF2-40B4-BE49-F238E27FC236}">
              <a16:creationId xmlns:a16="http://schemas.microsoft.com/office/drawing/2014/main" xmlns="" id="{00000000-0008-0000-2000-00007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6" name="189 CuadroTexto">
          <a:extLst>
            <a:ext uri="{FF2B5EF4-FFF2-40B4-BE49-F238E27FC236}">
              <a16:creationId xmlns:a16="http://schemas.microsoft.com/office/drawing/2014/main" xmlns="" id="{00000000-0008-0000-2000-00007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7" name="190 CuadroTexto">
          <a:extLst>
            <a:ext uri="{FF2B5EF4-FFF2-40B4-BE49-F238E27FC236}">
              <a16:creationId xmlns:a16="http://schemas.microsoft.com/office/drawing/2014/main" xmlns="" id="{00000000-0008-0000-2000-00007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8" name="191 CuadroTexto">
          <a:extLst>
            <a:ext uri="{FF2B5EF4-FFF2-40B4-BE49-F238E27FC236}">
              <a16:creationId xmlns:a16="http://schemas.microsoft.com/office/drawing/2014/main" xmlns="" id="{00000000-0008-0000-2000-00008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69" name="192 CuadroTexto">
          <a:extLst>
            <a:ext uri="{FF2B5EF4-FFF2-40B4-BE49-F238E27FC236}">
              <a16:creationId xmlns:a16="http://schemas.microsoft.com/office/drawing/2014/main" xmlns="" id="{00000000-0008-0000-2000-00008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0" name="193 CuadroTexto">
          <a:extLst>
            <a:ext uri="{FF2B5EF4-FFF2-40B4-BE49-F238E27FC236}">
              <a16:creationId xmlns:a16="http://schemas.microsoft.com/office/drawing/2014/main" xmlns="" id="{00000000-0008-0000-2000-00008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1" name="194 CuadroTexto">
          <a:extLst>
            <a:ext uri="{FF2B5EF4-FFF2-40B4-BE49-F238E27FC236}">
              <a16:creationId xmlns:a16="http://schemas.microsoft.com/office/drawing/2014/main" xmlns="" id="{00000000-0008-0000-2000-00008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2" name="195 CuadroTexto">
          <a:extLst>
            <a:ext uri="{FF2B5EF4-FFF2-40B4-BE49-F238E27FC236}">
              <a16:creationId xmlns:a16="http://schemas.microsoft.com/office/drawing/2014/main" xmlns="" id="{00000000-0008-0000-2000-00008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3" name="196 CuadroTexto">
          <a:extLst>
            <a:ext uri="{FF2B5EF4-FFF2-40B4-BE49-F238E27FC236}">
              <a16:creationId xmlns:a16="http://schemas.microsoft.com/office/drawing/2014/main" xmlns="" id="{00000000-0008-0000-2000-00008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4" name="197 CuadroTexto">
          <a:extLst>
            <a:ext uri="{FF2B5EF4-FFF2-40B4-BE49-F238E27FC236}">
              <a16:creationId xmlns:a16="http://schemas.microsoft.com/office/drawing/2014/main" xmlns="" id="{00000000-0008-0000-2000-00008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5" name="198 CuadroTexto">
          <a:extLst>
            <a:ext uri="{FF2B5EF4-FFF2-40B4-BE49-F238E27FC236}">
              <a16:creationId xmlns:a16="http://schemas.microsoft.com/office/drawing/2014/main" xmlns="" id="{00000000-0008-0000-2000-00008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6" name="199 CuadroTexto">
          <a:extLst>
            <a:ext uri="{FF2B5EF4-FFF2-40B4-BE49-F238E27FC236}">
              <a16:creationId xmlns:a16="http://schemas.microsoft.com/office/drawing/2014/main" xmlns="" id="{00000000-0008-0000-2000-00008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7" name="200 CuadroTexto">
          <a:extLst>
            <a:ext uri="{FF2B5EF4-FFF2-40B4-BE49-F238E27FC236}">
              <a16:creationId xmlns:a16="http://schemas.microsoft.com/office/drawing/2014/main" xmlns="" id="{00000000-0008-0000-2000-00008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8" name="201 CuadroTexto">
          <a:extLst>
            <a:ext uri="{FF2B5EF4-FFF2-40B4-BE49-F238E27FC236}">
              <a16:creationId xmlns:a16="http://schemas.microsoft.com/office/drawing/2014/main" xmlns="" id="{00000000-0008-0000-2000-00008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79" name="202 CuadroTexto">
          <a:extLst>
            <a:ext uri="{FF2B5EF4-FFF2-40B4-BE49-F238E27FC236}">
              <a16:creationId xmlns:a16="http://schemas.microsoft.com/office/drawing/2014/main" xmlns="" id="{00000000-0008-0000-2000-00008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0" name="203 CuadroTexto">
          <a:extLst>
            <a:ext uri="{FF2B5EF4-FFF2-40B4-BE49-F238E27FC236}">
              <a16:creationId xmlns:a16="http://schemas.microsoft.com/office/drawing/2014/main" xmlns="" id="{00000000-0008-0000-2000-00008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1" name="204 CuadroTexto">
          <a:extLst>
            <a:ext uri="{FF2B5EF4-FFF2-40B4-BE49-F238E27FC236}">
              <a16:creationId xmlns:a16="http://schemas.microsoft.com/office/drawing/2014/main" xmlns="" id="{00000000-0008-0000-2000-00008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2" name="205 CuadroTexto">
          <a:extLst>
            <a:ext uri="{FF2B5EF4-FFF2-40B4-BE49-F238E27FC236}">
              <a16:creationId xmlns:a16="http://schemas.microsoft.com/office/drawing/2014/main" xmlns="" id="{00000000-0008-0000-2000-00008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3" name="206 CuadroTexto">
          <a:extLst>
            <a:ext uri="{FF2B5EF4-FFF2-40B4-BE49-F238E27FC236}">
              <a16:creationId xmlns:a16="http://schemas.microsoft.com/office/drawing/2014/main" xmlns="" id="{00000000-0008-0000-2000-00008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4" name="207 CuadroTexto">
          <a:extLst>
            <a:ext uri="{FF2B5EF4-FFF2-40B4-BE49-F238E27FC236}">
              <a16:creationId xmlns:a16="http://schemas.microsoft.com/office/drawing/2014/main" xmlns="" id="{00000000-0008-0000-2000-00009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5" name="208 CuadroTexto">
          <a:extLst>
            <a:ext uri="{FF2B5EF4-FFF2-40B4-BE49-F238E27FC236}">
              <a16:creationId xmlns:a16="http://schemas.microsoft.com/office/drawing/2014/main" xmlns="" id="{00000000-0008-0000-2000-00009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6" name="209 CuadroTexto">
          <a:extLst>
            <a:ext uri="{FF2B5EF4-FFF2-40B4-BE49-F238E27FC236}">
              <a16:creationId xmlns:a16="http://schemas.microsoft.com/office/drawing/2014/main" xmlns="" id="{00000000-0008-0000-2000-00009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7" name="210 CuadroTexto">
          <a:extLst>
            <a:ext uri="{FF2B5EF4-FFF2-40B4-BE49-F238E27FC236}">
              <a16:creationId xmlns:a16="http://schemas.microsoft.com/office/drawing/2014/main" xmlns="" id="{00000000-0008-0000-2000-00009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8" name="211 CuadroTexto">
          <a:extLst>
            <a:ext uri="{FF2B5EF4-FFF2-40B4-BE49-F238E27FC236}">
              <a16:creationId xmlns:a16="http://schemas.microsoft.com/office/drawing/2014/main" xmlns="" id="{00000000-0008-0000-2000-00009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89" name="212 CuadroTexto">
          <a:extLst>
            <a:ext uri="{FF2B5EF4-FFF2-40B4-BE49-F238E27FC236}">
              <a16:creationId xmlns:a16="http://schemas.microsoft.com/office/drawing/2014/main" xmlns="" id="{00000000-0008-0000-2000-00009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0" name="213 CuadroTexto">
          <a:extLst>
            <a:ext uri="{FF2B5EF4-FFF2-40B4-BE49-F238E27FC236}">
              <a16:creationId xmlns:a16="http://schemas.microsoft.com/office/drawing/2014/main" xmlns="" id="{00000000-0008-0000-2000-00009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1" name="214 CuadroTexto">
          <a:extLst>
            <a:ext uri="{FF2B5EF4-FFF2-40B4-BE49-F238E27FC236}">
              <a16:creationId xmlns:a16="http://schemas.microsoft.com/office/drawing/2014/main" xmlns="" id="{00000000-0008-0000-2000-00009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2" name="215 CuadroTexto">
          <a:extLst>
            <a:ext uri="{FF2B5EF4-FFF2-40B4-BE49-F238E27FC236}">
              <a16:creationId xmlns:a16="http://schemas.microsoft.com/office/drawing/2014/main" xmlns="" id="{00000000-0008-0000-2000-00009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3" name="216 CuadroTexto">
          <a:extLst>
            <a:ext uri="{FF2B5EF4-FFF2-40B4-BE49-F238E27FC236}">
              <a16:creationId xmlns:a16="http://schemas.microsoft.com/office/drawing/2014/main" xmlns="" id="{00000000-0008-0000-2000-00009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4" name="217 CuadroTexto">
          <a:extLst>
            <a:ext uri="{FF2B5EF4-FFF2-40B4-BE49-F238E27FC236}">
              <a16:creationId xmlns:a16="http://schemas.microsoft.com/office/drawing/2014/main" xmlns="" id="{00000000-0008-0000-2000-00009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5" name="218 CuadroTexto">
          <a:extLst>
            <a:ext uri="{FF2B5EF4-FFF2-40B4-BE49-F238E27FC236}">
              <a16:creationId xmlns:a16="http://schemas.microsoft.com/office/drawing/2014/main" xmlns="" id="{00000000-0008-0000-2000-00009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6" name="219 CuadroTexto">
          <a:extLst>
            <a:ext uri="{FF2B5EF4-FFF2-40B4-BE49-F238E27FC236}">
              <a16:creationId xmlns:a16="http://schemas.microsoft.com/office/drawing/2014/main" xmlns="" id="{00000000-0008-0000-2000-00009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7" name="220 CuadroTexto">
          <a:extLst>
            <a:ext uri="{FF2B5EF4-FFF2-40B4-BE49-F238E27FC236}">
              <a16:creationId xmlns:a16="http://schemas.microsoft.com/office/drawing/2014/main" xmlns="" id="{00000000-0008-0000-2000-00009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8" name="221 CuadroTexto">
          <a:extLst>
            <a:ext uri="{FF2B5EF4-FFF2-40B4-BE49-F238E27FC236}">
              <a16:creationId xmlns:a16="http://schemas.microsoft.com/office/drawing/2014/main" xmlns="" id="{00000000-0008-0000-2000-00009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3999" name="222 CuadroTexto">
          <a:extLst>
            <a:ext uri="{FF2B5EF4-FFF2-40B4-BE49-F238E27FC236}">
              <a16:creationId xmlns:a16="http://schemas.microsoft.com/office/drawing/2014/main" xmlns="" id="{00000000-0008-0000-2000-00009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0" name="223 CuadroTexto">
          <a:extLst>
            <a:ext uri="{FF2B5EF4-FFF2-40B4-BE49-F238E27FC236}">
              <a16:creationId xmlns:a16="http://schemas.microsoft.com/office/drawing/2014/main" xmlns="" id="{00000000-0008-0000-2000-0000A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1" name="224 CuadroTexto">
          <a:extLst>
            <a:ext uri="{FF2B5EF4-FFF2-40B4-BE49-F238E27FC236}">
              <a16:creationId xmlns:a16="http://schemas.microsoft.com/office/drawing/2014/main" xmlns="" id="{00000000-0008-0000-2000-0000A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2" name="225 CuadroTexto">
          <a:extLst>
            <a:ext uri="{FF2B5EF4-FFF2-40B4-BE49-F238E27FC236}">
              <a16:creationId xmlns:a16="http://schemas.microsoft.com/office/drawing/2014/main" xmlns="" id="{00000000-0008-0000-2000-0000A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3" name="226 CuadroTexto">
          <a:extLst>
            <a:ext uri="{FF2B5EF4-FFF2-40B4-BE49-F238E27FC236}">
              <a16:creationId xmlns:a16="http://schemas.microsoft.com/office/drawing/2014/main" xmlns="" id="{00000000-0008-0000-2000-0000A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4" name="227 CuadroTexto">
          <a:extLst>
            <a:ext uri="{FF2B5EF4-FFF2-40B4-BE49-F238E27FC236}">
              <a16:creationId xmlns:a16="http://schemas.microsoft.com/office/drawing/2014/main" xmlns="" id="{00000000-0008-0000-2000-0000A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5" name="228 CuadroTexto">
          <a:extLst>
            <a:ext uri="{FF2B5EF4-FFF2-40B4-BE49-F238E27FC236}">
              <a16:creationId xmlns:a16="http://schemas.microsoft.com/office/drawing/2014/main" xmlns="" id="{00000000-0008-0000-2000-0000A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6" name="229 CuadroTexto">
          <a:extLst>
            <a:ext uri="{FF2B5EF4-FFF2-40B4-BE49-F238E27FC236}">
              <a16:creationId xmlns:a16="http://schemas.microsoft.com/office/drawing/2014/main" xmlns="" id="{00000000-0008-0000-2000-0000A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7" name="230 CuadroTexto">
          <a:extLst>
            <a:ext uri="{FF2B5EF4-FFF2-40B4-BE49-F238E27FC236}">
              <a16:creationId xmlns:a16="http://schemas.microsoft.com/office/drawing/2014/main" xmlns="" id="{00000000-0008-0000-2000-0000A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8" name="231 CuadroTexto">
          <a:extLst>
            <a:ext uri="{FF2B5EF4-FFF2-40B4-BE49-F238E27FC236}">
              <a16:creationId xmlns:a16="http://schemas.microsoft.com/office/drawing/2014/main" xmlns="" id="{00000000-0008-0000-2000-0000A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09" name="232 CuadroTexto">
          <a:extLst>
            <a:ext uri="{FF2B5EF4-FFF2-40B4-BE49-F238E27FC236}">
              <a16:creationId xmlns:a16="http://schemas.microsoft.com/office/drawing/2014/main" xmlns="" id="{00000000-0008-0000-2000-0000A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0" name="233 CuadroTexto">
          <a:extLst>
            <a:ext uri="{FF2B5EF4-FFF2-40B4-BE49-F238E27FC236}">
              <a16:creationId xmlns:a16="http://schemas.microsoft.com/office/drawing/2014/main" xmlns="" id="{00000000-0008-0000-2000-0000A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1" name="234 CuadroTexto">
          <a:extLst>
            <a:ext uri="{FF2B5EF4-FFF2-40B4-BE49-F238E27FC236}">
              <a16:creationId xmlns:a16="http://schemas.microsoft.com/office/drawing/2014/main" xmlns="" id="{00000000-0008-0000-2000-0000A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2" name="235 CuadroTexto">
          <a:extLst>
            <a:ext uri="{FF2B5EF4-FFF2-40B4-BE49-F238E27FC236}">
              <a16:creationId xmlns:a16="http://schemas.microsoft.com/office/drawing/2014/main" xmlns="" id="{00000000-0008-0000-2000-0000A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3" name="236 CuadroTexto">
          <a:extLst>
            <a:ext uri="{FF2B5EF4-FFF2-40B4-BE49-F238E27FC236}">
              <a16:creationId xmlns:a16="http://schemas.microsoft.com/office/drawing/2014/main" xmlns="" id="{00000000-0008-0000-2000-0000A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4" name="237 CuadroTexto">
          <a:extLst>
            <a:ext uri="{FF2B5EF4-FFF2-40B4-BE49-F238E27FC236}">
              <a16:creationId xmlns:a16="http://schemas.microsoft.com/office/drawing/2014/main" xmlns="" id="{00000000-0008-0000-2000-0000A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5" name="238 CuadroTexto">
          <a:extLst>
            <a:ext uri="{FF2B5EF4-FFF2-40B4-BE49-F238E27FC236}">
              <a16:creationId xmlns:a16="http://schemas.microsoft.com/office/drawing/2014/main" xmlns="" id="{00000000-0008-0000-2000-0000A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6" name="239 CuadroTexto">
          <a:extLst>
            <a:ext uri="{FF2B5EF4-FFF2-40B4-BE49-F238E27FC236}">
              <a16:creationId xmlns:a16="http://schemas.microsoft.com/office/drawing/2014/main" xmlns="" id="{00000000-0008-0000-2000-0000B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7" name="240 CuadroTexto">
          <a:extLst>
            <a:ext uri="{FF2B5EF4-FFF2-40B4-BE49-F238E27FC236}">
              <a16:creationId xmlns:a16="http://schemas.microsoft.com/office/drawing/2014/main" xmlns="" id="{00000000-0008-0000-2000-0000B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8" name="241 CuadroTexto">
          <a:extLst>
            <a:ext uri="{FF2B5EF4-FFF2-40B4-BE49-F238E27FC236}">
              <a16:creationId xmlns:a16="http://schemas.microsoft.com/office/drawing/2014/main" xmlns="" id="{00000000-0008-0000-2000-0000B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19" name="242 CuadroTexto">
          <a:extLst>
            <a:ext uri="{FF2B5EF4-FFF2-40B4-BE49-F238E27FC236}">
              <a16:creationId xmlns:a16="http://schemas.microsoft.com/office/drawing/2014/main" xmlns="" id="{00000000-0008-0000-2000-0000B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0" name="243 CuadroTexto">
          <a:extLst>
            <a:ext uri="{FF2B5EF4-FFF2-40B4-BE49-F238E27FC236}">
              <a16:creationId xmlns:a16="http://schemas.microsoft.com/office/drawing/2014/main" xmlns="" id="{00000000-0008-0000-2000-0000B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1" name="244 CuadroTexto">
          <a:extLst>
            <a:ext uri="{FF2B5EF4-FFF2-40B4-BE49-F238E27FC236}">
              <a16:creationId xmlns:a16="http://schemas.microsoft.com/office/drawing/2014/main" xmlns="" id="{00000000-0008-0000-2000-0000B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2" name="245 CuadroTexto">
          <a:extLst>
            <a:ext uri="{FF2B5EF4-FFF2-40B4-BE49-F238E27FC236}">
              <a16:creationId xmlns:a16="http://schemas.microsoft.com/office/drawing/2014/main" xmlns="" id="{00000000-0008-0000-2000-0000B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3" name="246 CuadroTexto">
          <a:extLst>
            <a:ext uri="{FF2B5EF4-FFF2-40B4-BE49-F238E27FC236}">
              <a16:creationId xmlns:a16="http://schemas.microsoft.com/office/drawing/2014/main" xmlns="" id="{00000000-0008-0000-2000-0000B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4" name="247 CuadroTexto">
          <a:extLst>
            <a:ext uri="{FF2B5EF4-FFF2-40B4-BE49-F238E27FC236}">
              <a16:creationId xmlns:a16="http://schemas.microsoft.com/office/drawing/2014/main" xmlns="" id="{00000000-0008-0000-2000-0000B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5" name="248 CuadroTexto">
          <a:extLst>
            <a:ext uri="{FF2B5EF4-FFF2-40B4-BE49-F238E27FC236}">
              <a16:creationId xmlns:a16="http://schemas.microsoft.com/office/drawing/2014/main" xmlns="" id="{00000000-0008-0000-2000-0000B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6" name="249 CuadroTexto">
          <a:extLst>
            <a:ext uri="{FF2B5EF4-FFF2-40B4-BE49-F238E27FC236}">
              <a16:creationId xmlns:a16="http://schemas.microsoft.com/office/drawing/2014/main" xmlns="" id="{00000000-0008-0000-2000-0000B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7" name="250 CuadroTexto">
          <a:extLst>
            <a:ext uri="{FF2B5EF4-FFF2-40B4-BE49-F238E27FC236}">
              <a16:creationId xmlns:a16="http://schemas.microsoft.com/office/drawing/2014/main" xmlns="" id="{00000000-0008-0000-2000-0000B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8" name="251 CuadroTexto">
          <a:extLst>
            <a:ext uri="{FF2B5EF4-FFF2-40B4-BE49-F238E27FC236}">
              <a16:creationId xmlns:a16="http://schemas.microsoft.com/office/drawing/2014/main" xmlns="" id="{00000000-0008-0000-2000-0000B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29" name="252 CuadroTexto">
          <a:extLst>
            <a:ext uri="{FF2B5EF4-FFF2-40B4-BE49-F238E27FC236}">
              <a16:creationId xmlns:a16="http://schemas.microsoft.com/office/drawing/2014/main" xmlns="" id="{00000000-0008-0000-2000-0000B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0" name="253 CuadroTexto">
          <a:extLst>
            <a:ext uri="{FF2B5EF4-FFF2-40B4-BE49-F238E27FC236}">
              <a16:creationId xmlns:a16="http://schemas.microsoft.com/office/drawing/2014/main" xmlns="" id="{00000000-0008-0000-2000-0000B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1" name="254 CuadroTexto">
          <a:extLst>
            <a:ext uri="{FF2B5EF4-FFF2-40B4-BE49-F238E27FC236}">
              <a16:creationId xmlns:a16="http://schemas.microsoft.com/office/drawing/2014/main" xmlns="" id="{00000000-0008-0000-2000-0000B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2" name="255 CuadroTexto">
          <a:extLst>
            <a:ext uri="{FF2B5EF4-FFF2-40B4-BE49-F238E27FC236}">
              <a16:creationId xmlns:a16="http://schemas.microsoft.com/office/drawing/2014/main" xmlns="" id="{00000000-0008-0000-2000-0000C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3" name="256 CuadroTexto">
          <a:extLst>
            <a:ext uri="{FF2B5EF4-FFF2-40B4-BE49-F238E27FC236}">
              <a16:creationId xmlns:a16="http://schemas.microsoft.com/office/drawing/2014/main" xmlns="" id="{00000000-0008-0000-2000-0000C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4" name="257 CuadroTexto">
          <a:extLst>
            <a:ext uri="{FF2B5EF4-FFF2-40B4-BE49-F238E27FC236}">
              <a16:creationId xmlns:a16="http://schemas.microsoft.com/office/drawing/2014/main" xmlns="" id="{00000000-0008-0000-2000-0000C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5" name="258 CuadroTexto">
          <a:extLst>
            <a:ext uri="{FF2B5EF4-FFF2-40B4-BE49-F238E27FC236}">
              <a16:creationId xmlns:a16="http://schemas.microsoft.com/office/drawing/2014/main" xmlns="" id="{00000000-0008-0000-2000-0000C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6" name="259 CuadroTexto">
          <a:extLst>
            <a:ext uri="{FF2B5EF4-FFF2-40B4-BE49-F238E27FC236}">
              <a16:creationId xmlns:a16="http://schemas.microsoft.com/office/drawing/2014/main" xmlns="" id="{00000000-0008-0000-2000-0000C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7" name="260 CuadroTexto">
          <a:extLst>
            <a:ext uri="{FF2B5EF4-FFF2-40B4-BE49-F238E27FC236}">
              <a16:creationId xmlns:a16="http://schemas.microsoft.com/office/drawing/2014/main" xmlns="" id="{00000000-0008-0000-2000-0000C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8" name="261 CuadroTexto">
          <a:extLst>
            <a:ext uri="{FF2B5EF4-FFF2-40B4-BE49-F238E27FC236}">
              <a16:creationId xmlns:a16="http://schemas.microsoft.com/office/drawing/2014/main" xmlns="" id="{00000000-0008-0000-2000-0000C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39" name="262 CuadroTexto">
          <a:extLst>
            <a:ext uri="{FF2B5EF4-FFF2-40B4-BE49-F238E27FC236}">
              <a16:creationId xmlns:a16="http://schemas.microsoft.com/office/drawing/2014/main" xmlns="" id="{00000000-0008-0000-2000-0000C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0" name="263 CuadroTexto">
          <a:extLst>
            <a:ext uri="{FF2B5EF4-FFF2-40B4-BE49-F238E27FC236}">
              <a16:creationId xmlns:a16="http://schemas.microsoft.com/office/drawing/2014/main" xmlns="" id="{00000000-0008-0000-2000-0000C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1" name="264 CuadroTexto">
          <a:extLst>
            <a:ext uri="{FF2B5EF4-FFF2-40B4-BE49-F238E27FC236}">
              <a16:creationId xmlns:a16="http://schemas.microsoft.com/office/drawing/2014/main" xmlns="" id="{00000000-0008-0000-2000-0000C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2" name="265 CuadroTexto">
          <a:extLst>
            <a:ext uri="{FF2B5EF4-FFF2-40B4-BE49-F238E27FC236}">
              <a16:creationId xmlns:a16="http://schemas.microsoft.com/office/drawing/2014/main" xmlns="" id="{00000000-0008-0000-2000-0000C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3" name="266 CuadroTexto">
          <a:extLst>
            <a:ext uri="{FF2B5EF4-FFF2-40B4-BE49-F238E27FC236}">
              <a16:creationId xmlns:a16="http://schemas.microsoft.com/office/drawing/2014/main" xmlns="" id="{00000000-0008-0000-2000-0000C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44" name="267 CuadroTexto">
          <a:extLst>
            <a:ext uri="{FF2B5EF4-FFF2-40B4-BE49-F238E27FC236}">
              <a16:creationId xmlns:a16="http://schemas.microsoft.com/office/drawing/2014/main" xmlns="" id="{00000000-0008-0000-2000-0000C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045" name="268 CuadroTexto">
          <a:extLst>
            <a:ext uri="{FF2B5EF4-FFF2-40B4-BE49-F238E27FC236}">
              <a16:creationId xmlns:a16="http://schemas.microsoft.com/office/drawing/2014/main" xmlns="" id="{00000000-0008-0000-2000-0000C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6" name="269 CuadroTexto">
          <a:extLst>
            <a:ext uri="{FF2B5EF4-FFF2-40B4-BE49-F238E27FC236}">
              <a16:creationId xmlns:a16="http://schemas.microsoft.com/office/drawing/2014/main" xmlns="" id="{00000000-0008-0000-2000-0000CE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7" name="270 CuadroTexto">
          <a:extLst>
            <a:ext uri="{FF2B5EF4-FFF2-40B4-BE49-F238E27FC236}">
              <a16:creationId xmlns:a16="http://schemas.microsoft.com/office/drawing/2014/main" xmlns="" id="{00000000-0008-0000-2000-0000CF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8" name="271 CuadroTexto">
          <a:extLst>
            <a:ext uri="{FF2B5EF4-FFF2-40B4-BE49-F238E27FC236}">
              <a16:creationId xmlns:a16="http://schemas.microsoft.com/office/drawing/2014/main" xmlns="" id="{00000000-0008-0000-2000-0000D0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49" name="272 CuadroTexto">
          <a:extLst>
            <a:ext uri="{FF2B5EF4-FFF2-40B4-BE49-F238E27FC236}">
              <a16:creationId xmlns:a16="http://schemas.microsoft.com/office/drawing/2014/main" xmlns="" id="{00000000-0008-0000-2000-0000D1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0" name="273 CuadroTexto">
          <a:extLst>
            <a:ext uri="{FF2B5EF4-FFF2-40B4-BE49-F238E27FC236}">
              <a16:creationId xmlns:a16="http://schemas.microsoft.com/office/drawing/2014/main" xmlns="" id="{00000000-0008-0000-2000-0000D2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1" name="274 CuadroTexto">
          <a:extLst>
            <a:ext uri="{FF2B5EF4-FFF2-40B4-BE49-F238E27FC236}">
              <a16:creationId xmlns:a16="http://schemas.microsoft.com/office/drawing/2014/main" xmlns="" id="{00000000-0008-0000-2000-0000D3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2" name="275 CuadroTexto">
          <a:extLst>
            <a:ext uri="{FF2B5EF4-FFF2-40B4-BE49-F238E27FC236}">
              <a16:creationId xmlns:a16="http://schemas.microsoft.com/office/drawing/2014/main" xmlns="" id="{00000000-0008-0000-2000-0000D4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3" name="276 CuadroTexto">
          <a:extLst>
            <a:ext uri="{FF2B5EF4-FFF2-40B4-BE49-F238E27FC236}">
              <a16:creationId xmlns:a16="http://schemas.microsoft.com/office/drawing/2014/main" xmlns="" id="{00000000-0008-0000-2000-0000D5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4" name="277 CuadroTexto">
          <a:extLst>
            <a:ext uri="{FF2B5EF4-FFF2-40B4-BE49-F238E27FC236}">
              <a16:creationId xmlns:a16="http://schemas.microsoft.com/office/drawing/2014/main" xmlns="" id="{00000000-0008-0000-2000-0000D6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5" name="278 CuadroTexto">
          <a:extLst>
            <a:ext uri="{FF2B5EF4-FFF2-40B4-BE49-F238E27FC236}">
              <a16:creationId xmlns:a16="http://schemas.microsoft.com/office/drawing/2014/main" xmlns="" id="{00000000-0008-0000-2000-0000D7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6" name="279 CuadroTexto">
          <a:extLst>
            <a:ext uri="{FF2B5EF4-FFF2-40B4-BE49-F238E27FC236}">
              <a16:creationId xmlns:a16="http://schemas.microsoft.com/office/drawing/2014/main" xmlns="" id="{00000000-0008-0000-2000-0000D8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7" name="280 CuadroTexto">
          <a:extLst>
            <a:ext uri="{FF2B5EF4-FFF2-40B4-BE49-F238E27FC236}">
              <a16:creationId xmlns:a16="http://schemas.microsoft.com/office/drawing/2014/main" xmlns="" id="{00000000-0008-0000-2000-0000D9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8" name="281 CuadroTexto">
          <a:extLst>
            <a:ext uri="{FF2B5EF4-FFF2-40B4-BE49-F238E27FC236}">
              <a16:creationId xmlns:a16="http://schemas.microsoft.com/office/drawing/2014/main" xmlns="" id="{00000000-0008-0000-2000-0000DA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59" name="282 CuadroTexto">
          <a:extLst>
            <a:ext uri="{FF2B5EF4-FFF2-40B4-BE49-F238E27FC236}">
              <a16:creationId xmlns:a16="http://schemas.microsoft.com/office/drawing/2014/main" xmlns="" id="{00000000-0008-0000-2000-0000DB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0" name="283 CuadroTexto">
          <a:extLst>
            <a:ext uri="{FF2B5EF4-FFF2-40B4-BE49-F238E27FC236}">
              <a16:creationId xmlns:a16="http://schemas.microsoft.com/office/drawing/2014/main" xmlns="" id="{00000000-0008-0000-2000-0000DC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061" name="284 CuadroTexto">
          <a:extLst>
            <a:ext uri="{FF2B5EF4-FFF2-40B4-BE49-F238E27FC236}">
              <a16:creationId xmlns:a16="http://schemas.microsoft.com/office/drawing/2014/main" xmlns="" id="{00000000-0008-0000-2000-0000DD0F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062" name="285 CuadroTexto">
          <a:extLst>
            <a:ext uri="{FF2B5EF4-FFF2-40B4-BE49-F238E27FC236}">
              <a16:creationId xmlns:a16="http://schemas.microsoft.com/office/drawing/2014/main" xmlns="" id="{00000000-0008-0000-2000-0000D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3" name="286 CuadroTexto">
          <a:extLst>
            <a:ext uri="{FF2B5EF4-FFF2-40B4-BE49-F238E27FC236}">
              <a16:creationId xmlns:a16="http://schemas.microsoft.com/office/drawing/2014/main" xmlns="" id="{00000000-0008-0000-2000-0000D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4" name="287 CuadroTexto">
          <a:extLst>
            <a:ext uri="{FF2B5EF4-FFF2-40B4-BE49-F238E27FC236}">
              <a16:creationId xmlns:a16="http://schemas.microsoft.com/office/drawing/2014/main" xmlns="" id="{00000000-0008-0000-2000-0000E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5" name="288 CuadroTexto">
          <a:extLst>
            <a:ext uri="{FF2B5EF4-FFF2-40B4-BE49-F238E27FC236}">
              <a16:creationId xmlns:a16="http://schemas.microsoft.com/office/drawing/2014/main" xmlns="" id="{00000000-0008-0000-2000-0000E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6" name="289 CuadroTexto">
          <a:extLst>
            <a:ext uri="{FF2B5EF4-FFF2-40B4-BE49-F238E27FC236}">
              <a16:creationId xmlns:a16="http://schemas.microsoft.com/office/drawing/2014/main" xmlns="" id="{00000000-0008-0000-2000-0000E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7" name="290 CuadroTexto">
          <a:extLst>
            <a:ext uri="{FF2B5EF4-FFF2-40B4-BE49-F238E27FC236}">
              <a16:creationId xmlns:a16="http://schemas.microsoft.com/office/drawing/2014/main" xmlns="" id="{00000000-0008-0000-2000-0000E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8" name="291 CuadroTexto">
          <a:extLst>
            <a:ext uri="{FF2B5EF4-FFF2-40B4-BE49-F238E27FC236}">
              <a16:creationId xmlns:a16="http://schemas.microsoft.com/office/drawing/2014/main" xmlns="" id="{00000000-0008-0000-2000-0000E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69" name="292 CuadroTexto">
          <a:extLst>
            <a:ext uri="{FF2B5EF4-FFF2-40B4-BE49-F238E27FC236}">
              <a16:creationId xmlns:a16="http://schemas.microsoft.com/office/drawing/2014/main" xmlns="" id="{00000000-0008-0000-2000-0000E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0" name="293 CuadroTexto">
          <a:extLst>
            <a:ext uri="{FF2B5EF4-FFF2-40B4-BE49-F238E27FC236}">
              <a16:creationId xmlns:a16="http://schemas.microsoft.com/office/drawing/2014/main" xmlns="" id="{00000000-0008-0000-2000-0000E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1" name="294 CuadroTexto">
          <a:extLst>
            <a:ext uri="{FF2B5EF4-FFF2-40B4-BE49-F238E27FC236}">
              <a16:creationId xmlns:a16="http://schemas.microsoft.com/office/drawing/2014/main" xmlns="" id="{00000000-0008-0000-2000-0000E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2" name="295 CuadroTexto">
          <a:extLst>
            <a:ext uri="{FF2B5EF4-FFF2-40B4-BE49-F238E27FC236}">
              <a16:creationId xmlns:a16="http://schemas.microsoft.com/office/drawing/2014/main" xmlns="" id="{00000000-0008-0000-2000-0000E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3" name="296 CuadroTexto">
          <a:extLst>
            <a:ext uri="{FF2B5EF4-FFF2-40B4-BE49-F238E27FC236}">
              <a16:creationId xmlns:a16="http://schemas.microsoft.com/office/drawing/2014/main" xmlns="" id="{00000000-0008-0000-2000-0000E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4" name="1 CuadroTexto">
          <a:extLst>
            <a:ext uri="{FF2B5EF4-FFF2-40B4-BE49-F238E27FC236}">
              <a16:creationId xmlns:a16="http://schemas.microsoft.com/office/drawing/2014/main" xmlns="" id="{00000000-0008-0000-2000-0000E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5" name="2 CuadroTexto">
          <a:extLst>
            <a:ext uri="{FF2B5EF4-FFF2-40B4-BE49-F238E27FC236}">
              <a16:creationId xmlns:a16="http://schemas.microsoft.com/office/drawing/2014/main" xmlns="" id="{00000000-0008-0000-2000-0000E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6" name="3 CuadroTexto">
          <a:extLst>
            <a:ext uri="{FF2B5EF4-FFF2-40B4-BE49-F238E27FC236}">
              <a16:creationId xmlns:a16="http://schemas.microsoft.com/office/drawing/2014/main" xmlns="" id="{00000000-0008-0000-2000-0000E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7" name="4 CuadroTexto">
          <a:extLst>
            <a:ext uri="{FF2B5EF4-FFF2-40B4-BE49-F238E27FC236}">
              <a16:creationId xmlns:a16="http://schemas.microsoft.com/office/drawing/2014/main" xmlns="" id="{00000000-0008-0000-2000-0000E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8" name="5 CuadroTexto">
          <a:extLst>
            <a:ext uri="{FF2B5EF4-FFF2-40B4-BE49-F238E27FC236}">
              <a16:creationId xmlns:a16="http://schemas.microsoft.com/office/drawing/2014/main" xmlns="" id="{00000000-0008-0000-2000-0000E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79" name="6 CuadroTexto">
          <a:extLst>
            <a:ext uri="{FF2B5EF4-FFF2-40B4-BE49-F238E27FC236}">
              <a16:creationId xmlns:a16="http://schemas.microsoft.com/office/drawing/2014/main" xmlns="" id="{00000000-0008-0000-2000-0000E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0" name="7 CuadroTexto">
          <a:extLst>
            <a:ext uri="{FF2B5EF4-FFF2-40B4-BE49-F238E27FC236}">
              <a16:creationId xmlns:a16="http://schemas.microsoft.com/office/drawing/2014/main" xmlns="" id="{00000000-0008-0000-2000-0000F0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1" name="8 CuadroTexto">
          <a:extLst>
            <a:ext uri="{FF2B5EF4-FFF2-40B4-BE49-F238E27FC236}">
              <a16:creationId xmlns:a16="http://schemas.microsoft.com/office/drawing/2014/main" xmlns="" id="{00000000-0008-0000-2000-0000F1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2" name="9 CuadroTexto">
          <a:extLst>
            <a:ext uri="{FF2B5EF4-FFF2-40B4-BE49-F238E27FC236}">
              <a16:creationId xmlns:a16="http://schemas.microsoft.com/office/drawing/2014/main" xmlns="" id="{00000000-0008-0000-2000-0000F2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3" name="10 CuadroTexto">
          <a:extLst>
            <a:ext uri="{FF2B5EF4-FFF2-40B4-BE49-F238E27FC236}">
              <a16:creationId xmlns:a16="http://schemas.microsoft.com/office/drawing/2014/main" xmlns="" id="{00000000-0008-0000-2000-0000F3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4" name="11 CuadroTexto">
          <a:extLst>
            <a:ext uri="{FF2B5EF4-FFF2-40B4-BE49-F238E27FC236}">
              <a16:creationId xmlns:a16="http://schemas.microsoft.com/office/drawing/2014/main" xmlns="" id="{00000000-0008-0000-2000-0000F4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5" name="12 CuadroTexto">
          <a:extLst>
            <a:ext uri="{FF2B5EF4-FFF2-40B4-BE49-F238E27FC236}">
              <a16:creationId xmlns:a16="http://schemas.microsoft.com/office/drawing/2014/main" xmlns="" id="{00000000-0008-0000-2000-0000F5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6" name="13 CuadroTexto">
          <a:extLst>
            <a:ext uri="{FF2B5EF4-FFF2-40B4-BE49-F238E27FC236}">
              <a16:creationId xmlns:a16="http://schemas.microsoft.com/office/drawing/2014/main" xmlns="" id="{00000000-0008-0000-2000-0000F6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7" name="14 CuadroTexto">
          <a:extLst>
            <a:ext uri="{FF2B5EF4-FFF2-40B4-BE49-F238E27FC236}">
              <a16:creationId xmlns:a16="http://schemas.microsoft.com/office/drawing/2014/main" xmlns="" id="{00000000-0008-0000-2000-0000F7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8" name="15 CuadroTexto">
          <a:extLst>
            <a:ext uri="{FF2B5EF4-FFF2-40B4-BE49-F238E27FC236}">
              <a16:creationId xmlns:a16="http://schemas.microsoft.com/office/drawing/2014/main" xmlns="" id="{00000000-0008-0000-2000-0000F8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89" name="16 CuadroTexto">
          <a:extLst>
            <a:ext uri="{FF2B5EF4-FFF2-40B4-BE49-F238E27FC236}">
              <a16:creationId xmlns:a16="http://schemas.microsoft.com/office/drawing/2014/main" xmlns="" id="{00000000-0008-0000-2000-0000F9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0" name="18 CuadroTexto">
          <a:extLst>
            <a:ext uri="{FF2B5EF4-FFF2-40B4-BE49-F238E27FC236}">
              <a16:creationId xmlns:a16="http://schemas.microsoft.com/office/drawing/2014/main" xmlns="" id="{00000000-0008-0000-2000-0000FA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1" name="19 CuadroTexto">
          <a:extLst>
            <a:ext uri="{FF2B5EF4-FFF2-40B4-BE49-F238E27FC236}">
              <a16:creationId xmlns:a16="http://schemas.microsoft.com/office/drawing/2014/main" xmlns="" id="{00000000-0008-0000-2000-0000FB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2" name="20 CuadroTexto">
          <a:extLst>
            <a:ext uri="{FF2B5EF4-FFF2-40B4-BE49-F238E27FC236}">
              <a16:creationId xmlns:a16="http://schemas.microsoft.com/office/drawing/2014/main" xmlns="" id="{00000000-0008-0000-2000-0000FC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3" name="21 CuadroTexto">
          <a:extLst>
            <a:ext uri="{FF2B5EF4-FFF2-40B4-BE49-F238E27FC236}">
              <a16:creationId xmlns:a16="http://schemas.microsoft.com/office/drawing/2014/main" xmlns="" id="{00000000-0008-0000-2000-0000FD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4" name="22 CuadroTexto">
          <a:extLst>
            <a:ext uri="{FF2B5EF4-FFF2-40B4-BE49-F238E27FC236}">
              <a16:creationId xmlns:a16="http://schemas.microsoft.com/office/drawing/2014/main" xmlns="" id="{00000000-0008-0000-2000-0000FE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5" name="23 CuadroTexto">
          <a:extLst>
            <a:ext uri="{FF2B5EF4-FFF2-40B4-BE49-F238E27FC236}">
              <a16:creationId xmlns:a16="http://schemas.microsoft.com/office/drawing/2014/main" xmlns="" id="{00000000-0008-0000-2000-0000FF0F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6" name="24 CuadroTexto">
          <a:extLst>
            <a:ext uri="{FF2B5EF4-FFF2-40B4-BE49-F238E27FC236}">
              <a16:creationId xmlns:a16="http://schemas.microsoft.com/office/drawing/2014/main" xmlns="" id="{00000000-0008-0000-2000-00000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7" name="25 CuadroTexto">
          <a:extLst>
            <a:ext uri="{FF2B5EF4-FFF2-40B4-BE49-F238E27FC236}">
              <a16:creationId xmlns:a16="http://schemas.microsoft.com/office/drawing/2014/main" xmlns="" id="{00000000-0008-0000-2000-00000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8" name="26 CuadroTexto">
          <a:extLst>
            <a:ext uri="{FF2B5EF4-FFF2-40B4-BE49-F238E27FC236}">
              <a16:creationId xmlns:a16="http://schemas.microsoft.com/office/drawing/2014/main" xmlns="" id="{00000000-0008-0000-2000-00000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099" name="27 CuadroTexto">
          <a:extLst>
            <a:ext uri="{FF2B5EF4-FFF2-40B4-BE49-F238E27FC236}">
              <a16:creationId xmlns:a16="http://schemas.microsoft.com/office/drawing/2014/main" xmlns="" id="{00000000-0008-0000-2000-00000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0" name="28 CuadroTexto">
          <a:extLst>
            <a:ext uri="{FF2B5EF4-FFF2-40B4-BE49-F238E27FC236}">
              <a16:creationId xmlns:a16="http://schemas.microsoft.com/office/drawing/2014/main" xmlns="" id="{00000000-0008-0000-2000-00000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1" name="29 CuadroTexto">
          <a:extLst>
            <a:ext uri="{FF2B5EF4-FFF2-40B4-BE49-F238E27FC236}">
              <a16:creationId xmlns:a16="http://schemas.microsoft.com/office/drawing/2014/main" xmlns="" id="{00000000-0008-0000-2000-00000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2" name="30 CuadroTexto">
          <a:extLst>
            <a:ext uri="{FF2B5EF4-FFF2-40B4-BE49-F238E27FC236}">
              <a16:creationId xmlns:a16="http://schemas.microsoft.com/office/drawing/2014/main" xmlns="" id="{00000000-0008-0000-2000-00000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3" name="31 CuadroTexto">
          <a:extLst>
            <a:ext uri="{FF2B5EF4-FFF2-40B4-BE49-F238E27FC236}">
              <a16:creationId xmlns:a16="http://schemas.microsoft.com/office/drawing/2014/main" xmlns="" id="{00000000-0008-0000-2000-00000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4" name="32 CuadroTexto">
          <a:extLst>
            <a:ext uri="{FF2B5EF4-FFF2-40B4-BE49-F238E27FC236}">
              <a16:creationId xmlns:a16="http://schemas.microsoft.com/office/drawing/2014/main" xmlns="" id="{00000000-0008-0000-2000-00000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5" name="33 CuadroTexto">
          <a:extLst>
            <a:ext uri="{FF2B5EF4-FFF2-40B4-BE49-F238E27FC236}">
              <a16:creationId xmlns:a16="http://schemas.microsoft.com/office/drawing/2014/main" xmlns="" id="{00000000-0008-0000-2000-00000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6" name="34 CuadroTexto">
          <a:extLst>
            <a:ext uri="{FF2B5EF4-FFF2-40B4-BE49-F238E27FC236}">
              <a16:creationId xmlns:a16="http://schemas.microsoft.com/office/drawing/2014/main" xmlns="" id="{00000000-0008-0000-2000-00000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7" name="35 CuadroTexto">
          <a:extLst>
            <a:ext uri="{FF2B5EF4-FFF2-40B4-BE49-F238E27FC236}">
              <a16:creationId xmlns:a16="http://schemas.microsoft.com/office/drawing/2014/main" xmlns="" id="{00000000-0008-0000-2000-00000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8" name="36 CuadroTexto">
          <a:extLst>
            <a:ext uri="{FF2B5EF4-FFF2-40B4-BE49-F238E27FC236}">
              <a16:creationId xmlns:a16="http://schemas.microsoft.com/office/drawing/2014/main" xmlns="" id="{00000000-0008-0000-2000-00000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09" name="37 CuadroTexto">
          <a:extLst>
            <a:ext uri="{FF2B5EF4-FFF2-40B4-BE49-F238E27FC236}">
              <a16:creationId xmlns:a16="http://schemas.microsoft.com/office/drawing/2014/main" xmlns="" id="{00000000-0008-0000-2000-00000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0" name="38 CuadroTexto">
          <a:extLst>
            <a:ext uri="{FF2B5EF4-FFF2-40B4-BE49-F238E27FC236}">
              <a16:creationId xmlns:a16="http://schemas.microsoft.com/office/drawing/2014/main" xmlns="" id="{00000000-0008-0000-2000-00000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1" name="39 CuadroTexto">
          <a:extLst>
            <a:ext uri="{FF2B5EF4-FFF2-40B4-BE49-F238E27FC236}">
              <a16:creationId xmlns:a16="http://schemas.microsoft.com/office/drawing/2014/main" xmlns="" id="{00000000-0008-0000-2000-00000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2" name="40 CuadroTexto">
          <a:extLst>
            <a:ext uri="{FF2B5EF4-FFF2-40B4-BE49-F238E27FC236}">
              <a16:creationId xmlns:a16="http://schemas.microsoft.com/office/drawing/2014/main" xmlns="" id="{00000000-0008-0000-2000-00001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3" name="41 CuadroTexto">
          <a:extLst>
            <a:ext uri="{FF2B5EF4-FFF2-40B4-BE49-F238E27FC236}">
              <a16:creationId xmlns:a16="http://schemas.microsoft.com/office/drawing/2014/main" xmlns="" id="{00000000-0008-0000-2000-00001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4" name="42 CuadroTexto">
          <a:extLst>
            <a:ext uri="{FF2B5EF4-FFF2-40B4-BE49-F238E27FC236}">
              <a16:creationId xmlns:a16="http://schemas.microsoft.com/office/drawing/2014/main" xmlns="" id="{00000000-0008-0000-2000-00001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5" name="43 CuadroTexto">
          <a:extLst>
            <a:ext uri="{FF2B5EF4-FFF2-40B4-BE49-F238E27FC236}">
              <a16:creationId xmlns:a16="http://schemas.microsoft.com/office/drawing/2014/main" xmlns="" id="{00000000-0008-0000-2000-00001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6" name="44 CuadroTexto">
          <a:extLst>
            <a:ext uri="{FF2B5EF4-FFF2-40B4-BE49-F238E27FC236}">
              <a16:creationId xmlns:a16="http://schemas.microsoft.com/office/drawing/2014/main" xmlns="" id="{00000000-0008-0000-2000-00001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7" name="45 CuadroTexto">
          <a:extLst>
            <a:ext uri="{FF2B5EF4-FFF2-40B4-BE49-F238E27FC236}">
              <a16:creationId xmlns:a16="http://schemas.microsoft.com/office/drawing/2014/main" xmlns="" id="{00000000-0008-0000-2000-00001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8" name="46 CuadroTexto">
          <a:extLst>
            <a:ext uri="{FF2B5EF4-FFF2-40B4-BE49-F238E27FC236}">
              <a16:creationId xmlns:a16="http://schemas.microsoft.com/office/drawing/2014/main" xmlns="" id="{00000000-0008-0000-2000-00001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19" name="47 CuadroTexto">
          <a:extLst>
            <a:ext uri="{FF2B5EF4-FFF2-40B4-BE49-F238E27FC236}">
              <a16:creationId xmlns:a16="http://schemas.microsoft.com/office/drawing/2014/main" xmlns="" id="{00000000-0008-0000-2000-00001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0" name="48 CuadroTexto">
          <a:extLst>
            <a:ext uri="{FF2B5EF4-FFF2-40B4-BE49-F238E27FC236}">
              <a16:creationId xmlns:a16="http://schemas.microsoft.com/office/drawing/2014/main" xmlns="" id="{00000000-0008-0000-2000-00001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1" name="49 CuadroTexto">
          <a:extLst>
            <a:ext uri="{FF2B5EF4-FFF2-40B4-BE49-F238E27FC236}">
              <a16:creationId xmlns:a16="http://schemas.microsoft.com/office/drawing/2014/main" xmlns="" id="{00000000-0008-0000-2000-00001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2" name="50 CuadroTexto">
          <a:extLst>
            <a:ext uri="{FF2B5EF4-FFF2-40B4-BE49-F238E27FC236}">
              <a16:creationId xmlns:a16="http://schemas.microsoft.com/office/drawing/2014/main" xmlns="" id="{00000000-0008-0000-2000-00001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3" name="51 CuadroTexto">
          <a:extLst>
            <a:ext uri="{FF2B5EF4-FFF2-40B4-BE49-F238E27FC236}">
              <a16:creationId xmlns:a16="http://schemas.microsoft.com/office/drawing/2014/main" xmlns="" id="{00000000-0008-0000-2000-00001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4" name="52 CuadroTexto">
          <a:extLst>
            <a:ext uri="{FF2B5EF4-FFF2-40B4-BE49-F238E27FC236}">
              <a16:creationId xmlns:a16="http://schemas.microsoft.com/office/drawing/2014/main" xmlns="" id="{00000000-0008-0000-2000-00001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5" name="53 CuadroTexto">
          <a:extLst>
            <a:ext uri="{FF2B5EF4-FFF2-40B4-BE49-F238E27FC236}">
              <a16:creationId xmlns:a16="http://schemas.microsoft.com/office/drawing/2014/main" xmlns="" id="{00000000-0008-0000-2000-00001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6" name="54 CuadroTexto">
          <a:extLst>
            <a:ext uri="{FF2B5EF4-FFF2-40B4-BE49-F238E27FC236}">
              <a16:creationId xmlns:a16="http://schemas.microsoft.com/office/drawing/2014/main" xmlns="" id="{00000000-0008-0000-2000-00001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7" name="55 CuadroTexto">
          <a:extLst>
            <a:ext uri="{FF2B5EF4-FFF2-40B4-BE49-F238E27FC236}">
              <a16:creationId xmlns:a16="http://schemas.microsoft.com/office/drawing/2014/main" xmlns="" id="{00000000-0008-0000-2000-00001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8" name="56 CuadroTexto">
          <a:extLst>
            <a:ext uri="{FF2B5EF4-FFF2-40B4-BE49-F238E27FC236}">
              <a16:creationId xmlns:a16="http://schemas.microsoft.com/office/drawing/2014/main" xmlns="" id="{00000000-0008-0000-2000-00002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29" name="57 CuadroTexto">
          <a:extLst>
            <a:ext uri="{FF2B5EF4-FFF2-40B4-BE49-F238E27FC236}">
              <a16:creationId xmlns:a16="http://schemas.microsoft.com/office/drawing/2014/main" xmlns="" id="{00000000-0008-0000-2000-00002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0" name="58 CuadroTexto">
          <a:extLst>
            <a:ext uri="{FF2B5EF4-FFF2-40B4-BE49-F238E27FC236}">
              <a16:creationId xmlns:a16="http://schemas.microsoft.com/office/drawing/2014/main" xmlns="" id="{00000000-0008-0000-2000-00002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1" name="59 CuadroTexto">
          <a:extLst>
            <a:ext uri="{FF2B5EF4-FFF2-40B4-BE49-F238E27FC236}">
              <a16:creationId xmlns:a16="http://schemas.microsoft.com/office/drawing/2014/main" xmlns="" id="{00000000-0008-0000-2000-00002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2" name="60 CuadroTexto">
          <a:extLst>
            <a:ext uri="{FF2B5EF4-FFF2-40B4-BE49-F238E27FC236}">
              <a16:creationId xmlns:a16="http://schemas.microsoft.com/office/drawing/2014/main" xmlns="" id="{00000000-0008-0000-2000-00002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3" name="61 CuadroTexto">
          <a:extLst>
            <a:ext uri="{FF2B5EF4-FFF2-40B4-BE49-F238E27FC236}">
              <a16:creationId xmlns:a16="http://schemas.microsoft.com/office/drawing/2014/main" xmlns="" id="{00000000-0008-0000-2000-00002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4" name="62 CuadroTexto">
          <a:extLst>
            <a:ext uri="{FF2B5EF4-FFF2-40B4-BE49-F238E27FC236}">
              <a16:creationId xmlns:a16="http://schemas.microsoft.com/office/drawing/2014/main" xmlns="" id="{00000000-0008-0000-2000-00002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5" name="63 CuadroTexto">
          <a:extLst>
            <a:ext uri="{FF2B5EF4-FFF2-40B4-BE49-F238E27FC236}">
              <a16:creationId xmlns:a16="http://schemas.microsoft.com/office/drawing/2014/main" xmlns="" id="{00000000-0008-0000-2000-00002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6" name="64 CuadroTexto">
          <a:extLst>
            <a:ext uri="{FF2B5EF4-FFF2-40B4-BE49-F238E27FC236}">
              <a16:creationId xmlns:a16="http://schemas.microsoft.com/office/drawing/2014/main" xmlns="" id="{00000000-0008-0000-2000-00002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7" name="65 CuadroTexto">
          <a:extLst>
            <a:ext uri="{FF2B5EF4-FFF2-40B4-BE49-F238E27FC236}">
              <a16:creationId xmlns:a16="http://schemas.microsoft.com/office/drawing/2014/main" xmlns="" id="{00000000-0008-0000-2000-00002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8" name="66 CuadroTexto">
          <a:extLst>
            <a:ext uri="{FF2B5EF4-FFF2-40B4-BE49-F238E27FC236}">
              <a16:creationId xmlns:a16="http://schemas.microsoft.com/office/drawing/2014/main" xmlns="" id="{00000000-0008-0000-2000-00002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39" name="67 CuadroTexto">
          <a:extLst>
            <a:ext uri="{FF2B5EF4-FFF2-40B4-BE49-F238E27FC236}">
              <a16:creationId xmlns:a16="http://schemas.microsoft.com/office/drawing/2014/main" xmlns="" id="{00000000-0008-0000-2000-00002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0" name="68 CuadroTexto">
          <a:extLst>
            <a:ext uri="{FF2B5EF4-FFF2-40B4-BE49-F238E27FC236}">
              <a16:creationId xmlns:a16="http://schemas.microsoft.com/office/drawing/2014/main" xmlns="" id="{00000000-0008-0000-2000-00002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1" name="69 CuadroTexto">
          <a:extLst>
            <a:ext uri="{FF2B5EF4-FFF2-40B4-BE49-F238E27FC236}">
              <a16:creationId xmlns:a16="http://schemas.microsoft.com/office/drawing/2014/main" xmlns="" id="{00000000-0008-0000-2000-00002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2" name="70 CuadroTexto">
          <a:extLst>
            <a:ext uri="{FF2B5EF4-FFF2-40B4-BE49-F238E27FC236}">
              <a16:creationId xmlns:a16="http://schemas.microsoft.com/office/drawing/2014/main" xmlns="" id="{00000000-0008-0000-2000-00002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3" name="71 CuadroTexto">
          <a:extLst>
            <a:ext uri="{FF2B5EF4-FFF2-40B4-BE49-F238E27FC236}">
              <a16:creationId xmlns:a16="http://schemas.microsoft.com/office/drawing/2014/main" xmlns="" id="{00000000-0008-0000-2000-00002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4" name="72 CuadroTexto">
          <a:extLst>
            <a:ext uri="{FF2B5EF4-FFF2-40B4-BE49-F238E27FC236}">
              <a16:creationId xmlns:a16="http://schemas.microsoft.com/office/drawing/2014/main" xmlns="" id="{00000000-0008-0000-2000-00003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5" name="73 CuadroTexto">
          <a:extLst>
            <a:ext uri="{FF2B5EF4-FFF2-40B4-BE49-F238E27FC236}">
              <a16:creationId xmlns:a16="http://schemas.microsoft.com/office/drawing/2014/main" xmlns="" id="{00000000-0008-0000-2000-00003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6" name="74 CuadroTexto">
          <a:extLst>
            <a:ext uri="{FF2B5EF4-FFF2-40B4-BE49-F238E27FC236}">
              <a16:creationId xmlns:a16="http://schemas.microsoft.com/office/drawing/2014/main" xmlns="" id="{00000000-0008-0000-2000-00003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7" name="75 CuadroTexto">
          <a:extLst>
            <a:ext uri="{FF2B5EF4-FFF2-40B4-BE49-F238E27FC236}">
              <a16:creationId xmlns:a16="http://schemas.microsoft.com/office/drawing/2014/main" xmlns="" id="{00000000-0008-0000-2000-00003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8" name="76 CuadroTexto">
          <a:extLst>
            <a:ext uri="{FF2B5EF4-FFF2-40B4-BE49-F238E27FC236}">
              <a16:creationId xmlns:a16="http://schemas.microsoft.com/office/drawing/2014/main" xmlns="" id="{00000000-0008-0000-2000-00003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49" name="77 CuadroTexto">
          <a:extLst>
            <a:ext uri="{FF2B5EF4-FFF2-40B4-BE49-F238E27FC236}">
              <a16:creationId xmlns:a16="http://schemas.microsoft.com/office/drawing/2014/main" xmlns="" id="{00000000-0008-0000-2000-00003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0" name="78 CuadroTexto">
          <a:extLst>
            <a:ext uri="{FF2B5EF4-FFF2-40B4-BE49-F238E27FC236}">
              <a16:creationId xmlns:a16="http://schemas.microsoft.com/office/drawing/2014/main" xmlns="" id="{00000000-0008-0000-2000-00003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1" name="79 CuadroTexto">
          <a:extLst>
            <a:ext uri="{FF2B5EF4-FFF2-40B4-BE49-F238E27FC236}">
              <a16:creationId xmlns:a16="http://schemas.microsoft.com/office/drawing/2014/main" xmlns="" id="{00000000-0008-0000-2000-00003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2" name="80 CuadroTexto">
          <a:extLst>
            <a:ext uri="{FF2B5EF4-FFF2-40B4-BE49-F238E27FC236}">
              <a16:creationId xmlns:a16="http://schemas.microsoft.com/office/drawing/2014/main" xmlns="" id="{00000000-0008-0000-2000-00003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3" name="81 CuadroTexto">
          <a:extLst>
            <a:ext uri="{FF2B5EF4-FFF2-40B4-BE49-F238E27FC236}">
              <a16:creationId xmlns:a16="http://schemas.microsoft.com/office/drawing/2014/main" xmlns="" id="{00000000-0008-0000-2000-00003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4" name="82 CuadroTexto">
          <a:extLst>
            <a:ext uri="{FF2B5EF4-FFF2-40B4-BE49-F238E27FC236}">
              <a16:creationId xmlns:a16="http://schemas.microsoft.com/office/drawing/2014/main" xmlns="" id="{00000000-0008-0000-2000-00003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5" name="83 CuadroTexto">
          <a:extLst>
            <a:ext uri="{FF2B5EF4-FFF2-40B4-BE49-F238E27FC236}">
              <a16:creationId xmlns:a16="http://schemas.microsoft.com/office/drawing/2014/main" xmlns="" id="{00000000-0008-0000-2000-00003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6" name="84 CuadroTexto">
          <a:extLst>
            <a:ext uri="{FF2B5EF4-FFF2-40B4-BE49-F238E27FC236}">
              <a16:creationId xmlns:a16="http://schemas.microsoft.com/office/drawing/2014/main" xmlns="" id="{00000000-0008-0000-2000-00003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7" name="85 CuadroTexto">
          <a:extLst>
            <a:ext uri="{FF2B5EF4-FFF2-40B4-BE49-F238E27FC236}">
              <a16:creationId xmlns:a16="http://schemas.microsoft.com/office/drawing/2014/main" xmlns="" id="{00000000-0008-0000-2000-00003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8" name="86 CuadroTexto">
          <a:extLst>
            <a:ext uri="{FF2B5EF4-FFF2-40B4-BE49-F238E27FC236}">
              <a16:creationId xmlns:a16="http://schemas.microsoft.com/office/drawing/2014/main" xmlns="" id="{00000000-0008-0000-2000-00003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59" name="87 CuadroTexto">
          <a:extLst>
            <a:ext uri="{FF2B5EF4-FFF2-40B4-BE49-F238E27FC236}">
              <a16:creationId xmlns:a16="http://schemas.microsoft.com/office/drawing/2014/main" xmlns="" id="{00000000-0008-0000-2000-00003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0" name="88 CuadroTexto">
          <a:extLst>
            <a:ext uri="{FF2B5EF4-FFF2-40B4-BE49-F238E27FC236}">
              <a16:creationId xmlns:a16="http://schemas.microsoft.com/office/drawing/2014/main" xmlns="" id="{00000000-0008-0000-2000-00004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1" name="89 CuadroTexto">
          <a:extLst>
            <a:ext uri="{FF2B5EF4-FFF2-40B4-BE49-F238E27FC236}">
              <a16:creationId xmlns:a16="http://schemas.microsoft.com/office/drawing/2014/main" xmlns="" id="{00000000-0008-0000-2000-00004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2" name="102 CuadroTexto">
          <a:extLst>
            <a:ext uri="{FF2B5EF4-FFF2-40B4-BE49-F238E27FC236}">
              <a16:creationId xmlns:a16="http://schemas.microsoft.com/office/drawing/2014/main" xmlns="" id="{00000000-0008-0000-2000-00004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3" name="103 CuadroTexto">
          <a:extLst>
            <a:ext uri="{FF2B5EF4-FFF2-40B4-BE49-F238E27FC236}">
              <a16:creationId xmlns:a16="http://schemas.microsoft.com/office/drawing/2014/main" xmlns="" id="{00000000-0008-0000-2000-00004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4" name="104 CuadroTexto">
          <a:extLst>
            <a:ext uri="{FF2B5EF4-FFF2-40B4-BE49-F238E27FC236}">
              <a16:creationId xmlns:a16="http://schemas.microsoft.com/office/drawing/2014/main" xmlns="" id="{00000000-0008-0000-2000-00004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5" name="105 CuadroTexto">
          <a:extLst>
            <a:ext uri="{FF2B5EF4-FFF2-40B4-BE49-F238E27FC236}">
              <a16:creationId xmlns:a16="http://schemas.microsoft.com/office/drawing/2014/main" xmlns="" id="{00000000-0008-0000-2000-00004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6" name="106 CuadroTexto">
          <a:extLst>
            <a:ext uri="{FF2B5EF4-FFF2-40B4-BE49-F238E27FC236}">
              <a16:creationId xmlns:a16="http://schemas.microsoft.com/office/drawing/2014/main" xmlns="" id="{00000000-0008-0000-2000-00004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7" name="107 CuadroTexto">
          <a:extLst>
            <a:ext uri="{FF2B5EF4-FFF2-40B4-BE49-F238E27FC236}">
              <a16:creationId xmlns:a16="http://schemas.microsoft.com/office/drawing/2014/main" xmlns="" id="{00000000-0008-0000-2000-00004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8" name="108 CuadroTexto">
          <a:extLst>
            <a:ext uri="{FF2B5EF4-FFF2-40B4-BE49-F238E27FC236}">
              <a16:creationId xmlns:a16="http://schemas.microsoft.com/office/drawing/2014/main" xmlns="" id="{00000000-0008-0000-2000-00004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69" name="109 CuadroTexto">
          <a:extLst>
            <a:ext uri="{FF2B5EF4-FFF2-40B4-BE49-F238E27FC236}">
              <a16:creationId xmlns:a16="http://schemas.microsoft.com/office/drawing/2014/main" xmlns="" id="{00000000-0008-0000-2000-00004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0" name="110 CuadroTexto">
          <a:extLst>
            <a:ext uri="{FF2B5EF4-FFF2-40B4-BE49-F238E27FC236}">
              <a16:creationId xmlns:a16="http://schemas.microsoft.com/office/drawing/2014/main" xmlns="" id="{00000000-0008-0000-2000-00004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1" name="111 CuadroTexto">
          <a:extLst>
            <a:ext uri="{FF2B5EF4-FFF2-40B4-BE49-F238E27FC236}">
              <a16:creationId xmlns:a16="http://schemas.microsoft.com/office/drawing/2014/main" xmlns="" id="{00000000-0008-0000-2000-00004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2" name="112 CuadroTexto">
          <a:extLst>
            <a:ext uri="{FF2B5EF4-FFF2-40B4-BE49-F238E27FC236}">
              <a16:creationId xmlns:a16="http://schemas.microsoft.com/office/drawing/2014/main" xmlns="" id="{00000000-0008-0000-2000-00004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3" name="113 CuadroTexto">
          <a:extLst>
            <a:ext uri="{FF2B5EF4-FFF2-40B4-BE49-F238E27FC236}">
              <a16:creationId xmlns:a16="http://schemas.microsoft.com/office/drawing/2014/main" xmlns="" id="{00000000-0008-0000-2000-00004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4" name="114 CuadroTexto">
          <a:extLst>
            <a:ext uri="{FF2B5EF4-FFF2-40B4-BE49-F238E27FC236}">
              <a16:creationId xmlns:a16="http://schemas.microsoft.com/office/drawing/2014/main" xmlns="" id="{00000000-0008-0000-2000-00004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5" name="115 CuadroTexto">
          <a:extLst>
            <a:ext uri="{FF2B5EF4-FFF2-40B4-BE49-F238E27FC236}">
              <a16:creationId xmlns:a16="http://schemas.microsoft.com/office/drawing/2014/main" xmlns="" id="{00000000-0008-0000-2000-00004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6" name="116 CuadroTexto">
          <a:extLst>
            <a:ext uri="{FF2B5EF4-FFF2-40B4-BE49-F238E27FC236}">
              <a16:creationId xmlns:a16="http://schemas.microsoft.com/office/drawing/2014/main" xmlns="" id="{00000000-0008-0000-2000-00005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7" name="117 CuadroTexto">
          <a:extLst>
            <a:ext uri="{FF2B5EF4-FFF2-40B4-BE49-F238E27FC236}">
              <a16:creationId xmlns:a16="http://schemas.microsoft.com/office/drawing/2014/main" xmlns="" id="{00000000-0008-0000-2000-00005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8" name="126 CuadroTexto">
          <a:extLst>
            <a:ext uri="{FF2B5EF4-FFF2-40B4-BE49-F238E27FC236}">
              <a16:creationId xmlns:a16="http://schemas.microsoft.com/office/drawing/2014/main" xmlns="" id="{00000000-0008-0000-2000-00005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79" name="127 CuadroTexto">
          <a:extLst>
            <a:ext uri="{FF2B5EF4-FFF2-40B4-BE49-F238E27FC236}">
              <a16:creationId xmlns:a16="http://schemas.microsoft.com/office/drawing/2014/main" xmlns="" id="{00000000-0008-0000-2000-000053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0" name="128 CuadroTexto">
          <a:extLst>
            <a:ext uri="{FF2B5EF4-FFF2-40B4-BE49-F238E27FC236}">
              <a16:creationId xmlns:a16="http://schemas.microsoft.com/office/drawing/2014/main" xmlns="" id="{00000000-0008-0000-2000-000054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1" name="129 CuadroTexto">
          <a:extLst>
            <a:ext uri="{FF2B5EF4-FFF2-40B4-BE49-F238E27FC236}">
              <a16:creationId xmlns:a16="http://schemas.microsoft.com/office/drawing/2014/main" xmlns="" id="{00000000-0008-0000-2000-00005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2" name="130 CuadroTexto">
          <a:extLst>
            <a:ext uri="{FF2B5EF4-FFF2-40B4-BE49-F238E27FC236}">
              <a16:creationId xmlns:a16="http://schemas.microsoft.com/office/drawing/2014/main" xmlns="" id="{00000000-0008-0000-2000-000056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3" name="131 CuadroTexto">
          <a:extLst>
            <a:ext uri="{FF2B5EF4-FFF2-40B4-BE49-F238E27FC236}">
              <a16:creationId xmlns:a16="http://schemas.microsoft.com/office/drawing/2014/main" xmlns="" id="{00000000-0008-0000-2000-000057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4" name="132 CuadroTexto">
          <a:extLst>
            <a:ext uri="{FF2B5EF4-FFF2-40B4-BE49-F238E27FC236}">
              <a16:creationId xmlns:a16="http://schemas.microsoft.com/office/drawing/2014/main" xmlns="" id="{00000000-0008-0000-2000-000058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5" name="133 CuadroTexto">
          <a:extLst>
            <a:ext uri="{FF2B5EF4-FFF2-40B4-BE49-F238E27FC236}">
              <a16:creationId xmlns:a16="http://schemas.microsoft.com/office/drawing/2014/main" xmlns="" id="{00000000-0008-0000-2000-000059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6" name="134 CuadroTexto">
          <a:extLst>
            <a:ext uri="{FF2B5EF4-FFF2-40B4-BE49-F238E27FC236}">
              <a16:creationId xmlns:a16="http://schemas.microsoft.com/office/drawing/2014/main" xmlns="" id="{00000000-0008-0000-2000-00005A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7" name="135 CuadroTexto">
          <a:extLst>
            <a:ext uri="{FF2B5EF4-FFF2-40B4-BE49-F238E27FC236}">
              <a16:creationId xmlns:a16="http://schemas.microsoft.com/office/drawing/2014/main" xmlns="" id="{00000000-0008-0000-2000-00005B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8" name="136 CuadroTexto">
          <a:extLst>
            <a:ext uri="{FF2B5EF4-FFF2-40B4-BE49-F238E27FC236}">
              <a16:creationId xmlns:a16="http://schemas.microsoft.com/office/drawing/2014/main" xmlns="" id="{00000000-0008-0000-2000-00005C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89" name="137 CuadroTexto">
          <a:extLst>
            <a:ext uri="{FF2B5EF4-FFF2-40B4-BE49-F238E27FC236}">
              <a16:creationId xmlns:a16="http://schemas.microsoft.com/office/drawing/2014/main" xmlns="" id="{00000000-0008-0000-2000-00005D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0" name="138 CuadroTexto">
          <a:extLst>
            <a:ext uri="{FF2B5EF4-FFF2-40B4-BE49-F238E27FC236}">
              <a16:creationId xmlns:a16="http://schemas.microsoft.com/office/drawing/2014/main" xmlns="" id="{00000000-0008-0000-2000-00005E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1" name="139 CuadroTexto">
          <a:extLst>
            <a:ext uri="{FF2B5EF4-FFF2-40B4-BE49-F238E27FC236}">
              <a16:creationId xmlns:a16="http://schemas.microsoft.com/office/drawing/2014/main" xmlns="" id="{00000000-0008-0000-2000-00005F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2" name="140 CuadroTexto">
          <a:extLst>
            <a:ext uri="{FF2B5EF4-FFF2-40B4-BE49-F238E27FC236}">
              <a16:creationId xmlns:a16="http://schemas.microsoft.com/office/drawing/2014/main" xmlns="" id="{00000000-0008-0000-2000-000060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3" name="141 CuadroTexto">
          <a:extLst>
            <a:ext uri="{FF2B5EF4-FFF2-40B4-BE49-F238E27FC236}">
              <a16:creationId xmlns:a16="http://schemas.microsoft.com/office/drawing/2014/main" xmlns="" id="{00000000-0008-0000-2000-000061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194" name="142 CuadroTexto">
          <a:extLst>
            <a:ext uri="{FF2B5EF4-FFF2-40B4-BE49-F238E27FC236}">
              <a16:creationId xmlns:a16="http://schemas.microsoft.com/office/drawing/2014/main" xmlns="" id="{00000000-0008-0000-2000-000062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5" name="306 CuadroTexto">
          <a:extLst>
            <a:ext uri="{FF2B5EF4-FFF2-40B4-BE49-F238E27FC236}">
              <a16:creationId xmlns:a16="http://schemas.microsoft.com/office/drawing/2014/main" xmlns="" id="{00000000-0008-0000-2000-00006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6" name="307 CuadroTexto">
          <a:extLst>
            <a:ext uri="{FF2B5EF4-FFF2-40B4-BE49-F238E27FC236}">
              <a16:creationId xmlns:a16="http://schemas.microsoft.com/office/drawing/2014/main" xmlns="" id="{00000000-0008-0000-2000-00006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7" name="308 CuadroTexto">
          <a:extLst>
            <a:ext uri="{FF2B5EF4-FFF2-40B4-BE49-F238E27FC236}">
              <a16:creationId xmlns:a16="http://schemas.microsoft.com/office/drawing/2014/main" xmlns="" id="{00000000-0008-0000-2000-00006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8" name="309 CuadroTexto">
          <a:extLst>
            <a:ext uri="{FF2B5EF4-FFF2-40B4-BE49-F238E27FC236}">
              <a16:creationId xmlns:a16="http://schemas.microsoft.com/office/drawing/2014/main" xmlns="" id="{00000000-0008-0000-2000-00006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199" name="310 CuadroTexto">
          <a:extLst>
            <a:ext uri="{FF2B5EF4-FFF2-40B4-BE49-F238E27FC236}">
              <a16:creationId xmlns:a16="http://schemas.microsoft.com/office/drawing/2014/main" xmlns="" id="{00000000-0008-0000-2000-00006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0" name="311 CuadroTexto">
          <a:extLst>
            <a:ext uri="{FF2B5EF4-FFF2-40B4-BE49-F238E27FC236}">
              <a16:creationId xmlns:a16="http://schemas.microsoft.com/office/drawing/2014/main" xmlns="" id="{00000000-0008-0000-2000-00006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1" name="312 CuadroTexto">
          <a:extLst>
            <a:ext uri="{FF2B5EF4-FFF2-40B4-BE49-F238E27FC236}">
              <a16:creationId xmlns:a16="http://schemas.microsoft.com/office/drawing/2014/main" xmlns="" id="{00000000-0008-0000-2000-00006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2" name="313 CuadroTexto">
          <a:extLst>
            <a:ext uri="{FF2B5EF4-FFF2-40B4-BE49-F238E27FC236}">
              <a16:creationId xmlns:a16="http://schemas.microsoft.com/office/drawing/2014/main" xmlns="" id="{00000000-0008-0000-2000-00006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3" name="314 CuadroTexto">
          <a:extLst>
            <a:ext uri="{FF2B5EF4-FFF2-40B4-BE49-F238E27FC236}">
              <a16:creationId xmlns:a16="http://schemas.microsoft.com/office/drawing/2014/main" xmlns="" id="{00000000-0008-0000-2000-00006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4" name="315 CuadroTexto">
          <a:extLst>
            <a:ext uri="{FF2B5EF4-FFF2-40B4-BE49-F238E27FC236}">
              <a16:creationId xmlns:a16="http://schemas.microsoft.com/office/drawing/2014/main" xmlns="" id="{00000000-0008-0000-2000-00006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5" name="316 CuadroTexto">
          <a:extLst>
            <a:ext uri="{FF2B5EF4-FFF2-40B4-BE49-F238E27FC236}">
              <a16:creationId xmlns:a16="http://schemas.microsoft.com/office/drawing/2014/main" xmlns="" id="{00000000-0008-0000-2000-00006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6" name="317 CuadroTexto">
          <a:extLst>
            <a:ext uri="{FF2B5EF4-FFF2-40B4-BE49-F238E27FC236}">
              <a16:creationId xmlns:a16="http://schemas.microsoft.com/office/drawing/2014/main" xmlns="" id="{00000000-0008-0000-2000-00006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7" name="318 CuadroTexto">
          <a:extLst>
            <a:ext uri="{FF2B5EF4-FFF2-40B4-BE49-F238E27FC236}">
              <a16:creationId xmlns:a16="http://schemas.microsoft.com/office/drawing/2014/main" xmlns="" id="{00000000-0008-0000-2000-00006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8" name="319 CuadroTexto">
          <a:extLst>
            <a:ext uri="{FF2B5EF4-FFF2-40B4-BE49-F238E27FC236}">
              <a16:creationId xmlns:a16="http://schemas.microsoft.com/office/drawing/2014/main" xmlns="" id="{00000000-0008-0000-2000-00007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09" name="320 CuadroTexto">
          <a:extLst>
            <a:ext uri="{FF2B5EF4-FFF2-40B4-BE49-F238E27FC236}">
              <a16:creationId xmlns:a16="http://schemas.microsoft.com/office/drawing/2014/main" xmlns="" id="{00000000-0008-0000-2000-00007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0" name="321 CuadroTexto">
          <a:extLst>
            <a:ext uri="{FF2B5EF4-FFF2-40B4-BE49-F238E27FC236}">
              <a16:creationId xmlns:a16="http://schemas.microsoft.com/office/drawing/2014/main" xmlns="" id="{00000000-0008-0000-2000-00007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1" name="322 CuadroTexto">
          <a:extLst>
            <a:ext uri="{FF2B5EF4-FFF2-40B4-BE49-F238E27FC236}">
              <a16:creationId xmlns:a16="http://schemas.microsoft.com/office/drawing/2014/main" xmlns="" id="{00000000-0008-0000-2000-00007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2" name="323 CuadroTexto">
          <a:extLst>
            <a:ext uri="{FF2B5EF4-FFF2-40B4-BE49-F238E27FC236}">
              <a16:creationId xmlns:a16="http://schemas.microsoft.com/office/drawing/2014/main" xmlns="" id="{00000000-0008-0000-2000-00007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3" name="324 CuadroTexto">
          <a:extLst>
            <a:ext uri="{FF2B5EF4-FFF2-40B4-BE49-F238E27FC236}">
              <a16:creationId xmlns:a16="http://schemas.microsoft.com/office/drawing/2014/main" xmlns="" id="{00000000-0008-0000-2000-00007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4" name="325 CuadroTexto">
          <a:extLst>
            <a:ext uri="{FF2B5EF4-FFF2-40B4-BE49-F238E27FC236}">
              <a16:creationId xmlns:a16="http://schemas.microsoft.com/office/drawing/2014/main" xmlns="" id="{00000000-0008-0000-2000-00007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5" name="326 CuadroTexto">
          <a:extLst>
            <a:ext uri="{FF2B5EF4-FFF2-40B4-BE49-F238E27FC236}">
              <a16:creationId xmlns:a16="http://schemas.microsoft.com/office/drawing/2014/main" xmlns="" id="{00000000-0008-0000-2000-00007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6" name="327 CuadroTexto">
          <a:extLst>
            <a:ext uri="{FF2B5EF4-FFF2-40B4-BE49-F238E27FC236}">
              <a16:creationId xmlns:a16="http://schemas.microsoft.com/office/drawing/2014/main" xmlns="" id="{00000000-0008-0000-2000-00007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7" name="328 CuadroTexto">
          <a:extLst>
            <a:ext uri="{FF2B5EF4-FFF2-40B4-BE49-F238E27FC236}">
              <a16:creationId xmlns:a16="http://schemas.microsoft.com/office/drawing/2014/main" xmlns="" id="{00000000-0008-0000-2000-00007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8" name="329 CuadroTexto">
          <a:extLst>
            <a:ext uri="{FF2B5EF4-FFF2-40B4-BE49-F238E27FC236}">
              <a16:creationId xmlns:a16="http://schemas.microsoft.com/office/drawing/2014/main" xmlns="" id="{00000000-0008-0000-2000-00007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19" name="330 CuadroTexto">
          <a:extLst>
            <a:ext uri="{FF2B5EF4-FFF2-40B4-BE49-F238E27FC236}">
              <a16:creationId xmlns:a16="http://schemas.microsoft.com/office/drawing/2014/main" xmlns="" id="{00000000-0008-0000-2000-00007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0" name="331 CuadroTexto">
          <a:extLst>
            <a:ext uri="{FF2B5EF4-FFF2-40B4-BE49-F238E27FC236}">
              <a16:creationId xmlns:a16="http://schemas.microsoft.com/office/drawing/2014/main" xmlns="" id="{00000000-0008-0000-2000-00007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1" name="332 CuadroTexto">
          <a:extLst>
            <a:ext uri="{FF2B5EF4-FFF2-40B4-BE49-F238E27FC236}">
              <a16:creationId xmlns:a16="http://schemas.microsoft.com/office/drawing/2014/main" xmlns="" id="{00000000-0008-0000-2000-00007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2" name="333 CuadroTexto">
          <a:extLst>
            <a:ext uri="{FF2B5EF4-FFF2-40B4-BE49-F238E27FC236}">
              <a16:creationId xmlns:a16="http://schemas.microsoft.com/office/drawing/2014/main" xmlns="" id="{00000000-0008-0000-2000-00007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3" name="334 CuadroTexto">
          <a:extLst>
            <a:ext uri="{FF2B5EF4-FFF2-40B4-BE49-F238E27FC236}">
              <a16:creationId xmlns:a16="http://schemas.microsoft.com/office/drawing/2014/main" xmlns="" id="{00000000-0008-0000-2000-00007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4" name="335 CuadroTexto">
          <a:extLst>
            <a:ext uri="{FF2B5EF4-FFF2-40B4-BE49-F238E27FC236}">
              <a16:creationId xmlns:a16="http://schemas.microsoft.com/office/drawing/2014/main" xmlns="" id="{00000000-0008-0000-2000-00008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5" name="336 CuadroTexto">
          <a:extLst>
            <a:ext uri="{FF2B5EF4-FFF2-40B4-BE49-F238E27FC236}">
              <a16:creationId xmlns:a16="http://schemas.microsoft.com/office/drawing/2014/main" xmlns="" id="{00000000-0008-0000-2000-00008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6" name="337 CuadroTexto">
          <a:extLst>
            <a:ext uri="{FF2B5EF4-FFF2-40B4-BE49-F238E27FC236}">
              <a16:creationId xmlns:a16="http://schemas.microsoft.com/office/drawing/2014/main" xmlns="" id="{00000000-0008-0000-2000-00008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7" name="338 CuadroTexto">
          <a:extLst>
            <a:ext uri="{FF2B5EF4-FFF2-40B4-BE49-F238E27FC236}">
              <a16:creationId xmlns:a16="http://schemas.microsoft.com/office/drawing/2014/main" xmlns="" id="{00000000-0008-0000-2000-00008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8" name="339 CuadroTexto">
          <a:extLst>
            <a:ext uri="{FF2B5EF4-FFF2-40B4-BE49-F238E27FC236}">
              <a16:creationId xmlns:a16="http://schemas.microsoft.com/office/drawing/2014/main" xmlns="" id="{00000000-0008-0000-2000-00008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29" name="340 CuadroTexto">
          <a:extLst>
            <a:ext uri="{FF2B5EF4-FFF2-40B4-BE49-F238E27FC236}">
              <a16:creationId xmlns:a16="http://schemas.microsoft.com/office/drawing/2014/main" xmlns="" id="{00000000-0008-0000-2000-00008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0" name="341 CuadroTexto">
          <a:extLst>
            <a:ext uri="{FF2B5EF4-FFF2-40B4-BE49-F238E27FC236}">
              <a16:creationId xmlns:a16="http://schemas.microsoft.com/office/drawing/2014/main" xmlns="" id="{00000000-0008-0000-2000-00008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1" name="342 CuadroTexto">
          <a:extLst>
            <a:ext uri="{FF2B5EF4-FFF2-40B4-BE49-F238E27FC236}">
              <a16:creationId xmlns:a16="http://schemas.microsoft.com/office/drawing/2014/main" xmlns="" id="{00000000-0008-0000-2000-00008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2" name="343 CuadroTexto">
          <a:extLst>
            <a:ext uri="{FF2B5EF4-FFF2-40B4-BE49-F238E27FC236}">
              <a16:creationId xmlns:a16="http://schemas.microsoft.com/office/drawing/2014/main" xmlns="" id="{00000000-0008-0000-2000-00008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3" name="344 CuadroTexto">
          <a:extLst>
            <a:ext uri="{FF2B5EF4-FFF2-40B4-BE49-F238E27FC236}">
              <a16:creationId xmlns:a16="http://schemas.microsoft.com/office/drawing/2014/main" xmlns="" id="{00000000-0008-0000-2000-00008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4" name="345 CuadroTexto">
          <a:extLst>
            <a:ext uri="{FF2B5EF4-FFF2-40B4-BE49-F238E27FC236}">
              <a16:creationId xmlns:a16="http://schemas.microsoft.com/office/drawing/2014/main" xmlns="" id="{00000000-0008-0000-2000-00008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5" name="346 CuadroTexto">
          <a:extLst>
            <a:ext uri="{FF2B5EF4-FFF2-40B4-BE49-F238E27FC236}">
              <a16:creationId xmlns:a16="http://schemas.microsoft.com/office/drawing/2014/main" xmlns="" id="{00000000-0008-0000-2000-00008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6" name="347 CuadroTexto">
          <a:extLst>
            <a:ext uri="{FF2B5EF4-FFF2-40B4-BE49-F238E27FC236}">
              <a16:creationId xmlns:a16="http://schemas.microsoft.com/office/drawing/2014/main" xmlns="" id="{00000000-0008-0000-2000-00008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7" name="348 CuadroTexto">
          <a:extLst>
            <a:ext uri="{FF2B5EF4-FFF2-40B4-BE49-F238E27FC236}">
              <a16:creationId xmlns:a16="http://schemas.microsoft.com/office/drawing/2014/main" xmlns="" id="{00000000-0008-0000-2000-00008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8" name="349 CuadroTexto">
          <a:extLst>
            <a:ext uri="{FF2B5EF4-FFF2-40B4-BE49-F238E27FC236}">
              <a16:creationId xmlns:a16="http://schemas.microsoft.com/office/drawing/2014/main" xmlns="" id="{00000000-0008-0000-2000-00008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39" name="350 CuadroTexto">
          <a:extLst>
            <a:ext uri="{FF2B5EF4-FFF2-40B4-BE49-F238E27FC236}">
              <a16:creationId xmlns:a16="http://schemas.microsoft.com/office/drawing/2014/main" xmlns="" id="{00000000-0008-0000-2000-00008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0" name="351 CuadroTexto">
          <a:extLst>
            <a:ext uri="{FF2B5EF4-FFF2-40B4-BE49-F238E27FC236}">
              <a16:creationId xmlns:a16="http://schemas.microsoft.com/office/drawing/2014/main" xmlns="" id="{00000000-0008-0000-2000-00009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1" name="352 CuadroTexto">
          <a:extLst>
            <a:ext uri="{FF2B5EF4-FFF2-40B4-BE49-F238E27FC236}">
              <a16:creationId xmlns:a16="http://schemas.microsoft.com/office/drawing/2014/main" xmlns="" id="{00000000-0008-0000-2000-00009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2" name="353 CuadroTexto">
          <a:extLst>
            <a:ext uri="{FF2B5EF4-FFF2-40B4-BE49-F238E27FC236}">
              <a16:creationId xmlns:a16="http://schemas.microsoft.com/office/drawing/2014/main" xmlns="" id="{00000000-0008-0000-2000-00009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3" name="354 CuadroTexto">
          <a:extLst>
            <a:ext uri="{FF2B5EF4-FFF2-40B4-BE49-F238E27FC236}">
              <a16:creationId xmlns:a16="http://schemas.microsoft.com/office/drawing/2014/main" xmlns="" id="{00000000-0008-0000-2000-00009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4" name="355 CuadroTexto">
          <a:extLst>
            <a:ext uri="{FF2B5EF4-FFF2-40B4-BE49-F238E27FC236}">
              <a16:creationId xmlns:a16="http://schemas.microsoft.com/office/drawing/2014/main" xmlns="" id="{00000000-0008-0000-2000-00009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5" name="356 CuadroTexto">
          <a:extLst>
            <a:ext uri="{FF2B5EF4-FFF2-40B4-BE49-F238E27FC236}">
              <a16:creationId xmlns:a16="http://schemas.microsoft.com/office/drawing/2014/main" xmlns="" id="{00000000-0008-0000-2000-00009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6" name="357 CuadroTexto">
          <a:extLst>
            <a:ext uri="{FF2B5EF4-FFF2-40B4-BE49-F238E27FC236}">
              <a16:creationId xmlns:a16="http://schemas.microsoft.com/office/drawing/2014/main" xmlns="" id="{00000000-0008-0000-2000-00009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7" name="358 CuadroTexto">
          <a:extLst>
            <a:ext uri="{FF2B5EF4-FFF2-40B4-BE49-F238E27FC236}">
              <a16:creationId xmlns:a16="http://schemas.microsoft.com/office/drawing/2014/main" xmlns="" id="{00000000-0008-0000-2000-00009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8" name="359 CuadroTexto">
          <a:extLst>
            <a:ext uri="{FF2B5EF4-FFF2-40B4-BE49-F238E27FC236}">
              <a16:creationId xmlns:a16="http://schemas.microsoft.com/office/drawing/2014/main" xmlns="" id="{00000000-0008-0000-2000-00009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49" name="360 CuadroTexto">
          <a:extLst>
            <a:ext uri="{FF2B5EF4-FFF2-40B4-BE49-F238E27FC236}">
              <a16:creationId xmlns:a16="http://schemas.microsoft.com/office/drawing/2014/main" xmlns="" id="{00000000-0008-0000-2000-00009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0" name="361 CuadroTexto">
          <a:extLst>
            <a:ext uri="{FF2B5EF4-FFF2-40B4-BE49-F238E27FC236}">
              <a16:creationId xmlns:a16="http://schemas.microsoft.com/office/drawing/2014/main" xmlns="" id="{00000000-0008-0000-2000-00009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1" name="362 CuadroTexto">
          <a:extLst>
            <a:ext uri="{FF2B5EF4-FFF2-40B4-BE49-F238E27FC236}">
              <a16:creationId xmlns:a16="http://schemas.microsoft.com/office/drawing/2014/main" xmlns="" id="{00000000-0008-0000-2000-00009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2" name="363 CuadroTexto">
          <a:extLst>
            <a:ext uri="{FF2B5EF4-FFF2-40B4-BE49-F238E27FC236}">
              <a16:creationId xmlns:a16="http://schemas.microsoft.com/office/drawing/2014/main" xmlns="" id="{00000000-0008-0000-2000-00009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3" name="364 CuadroTexto">
          <a:extLst>
            <a:ext uri="{FF2B5EF4-FFF2-40B4-BE49-F238E27FC236}">
              <a16:creationId xmlns:a16="http://schemas.microsoft.com/office/drawing/2014/main" xmlns="" id="{00000000-0008-0000-2000-00009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4" name="365 CuadroTexto">
          <a:extLst>
            <a:ext uri="{FF2B5EF4-FFF2-40B4-BE49-F238E27FC236}">
              <a16:creationId xmlns:a16="http://schemas.microsoft.com/office/drawing/2014/main" xmlns="" id="{00000000-0008-0000-2000-00009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5" name="366 CuadroTexto">
          <a:extLst>
            <a:ext uri="{FF2B5EF4-FFF2-40B4-BE49-F238E27FC236}">
              <a16:creationId xmlns:a16="http://schemas.microsoft.com/office/drawing/2014/main" xmlns="" id="{00000000-0008-0000-2000-00009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6" name="367 CuadroTexto">
          <a:extLst>
            <a:ext uri="{FF2B5EF4-FFF2-40B4-BE49-F238E27FC236}">
              <a16:creationId xmlns:a16="http://schemas.microsoft.com/office/drawing/2014/main" xmlns="" id="{00000000-0008-0000-2000-0000A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7" name="368 CuadroTexto">
          <a:extLst>
            <a:ext uri="{FF2B5EF4-FFF2-40B4-BE49-F238E27FC236}">
              <a16:creationId xmlns:a16="http://schemas.microsoft.com/office/drawing/2014/main" xmlns="" id="{00000000-0008-0000-2000-0000A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8" name="369 CuadroTexto">
          <a:extLst>
            <a:ext uri="{FF2B5EF4-FFF2-40B4-BE49-F238E27FC236}">
              <a16:creationId xmlns:a16="http://schemas.microsoft.com/office/drawing/2014/main" xmlns="" id="{00000000-0008-0000-2000-0000A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59" name="370 CuadroTexto">
          <a:extLst>
            <a:ext uri="{FF2B5EF4-FFF2-40B4-BE49-F238E27FC236}">
              <a16:creationId xmlns:a16="http://schemas.microsoft.com/office/drawing/2014/main" xmlns="" id="{00000000-0008-0000-2000-0000A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0" name="371 CuadroTexto">
          <a:extLst>
            <a:ext uri="{FF2B5EF4-FFF2-40B4-BE49-F238E27FC236}">
              <a16:creationId xmlns:a16="http://schemas.microsoft.com/office/drawing/2014/main" xmlns="" id="{00000000-0008-0000-2000-0000A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1" name="372 CuadroTexto">
          <a:extLst>
            <a:ext uri="{FF2B5EF4-FFF2-40B4-BE49-F238E27FC236}">
              <a16:creationId xmlns:a16="http://schemas.microsoft.com/office/drawing/2014/main" xmlns="" id="{00000000-0008-0000-2000-0000A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2" name="373 CuadroTexto">
          <a:extLst>
            <a:ext uri="{FF2B5EF4-FFF2-40B4-BE49-F238E27FC236}">
              <a16:creationId xmlns:a16="http://schemas.microsoft.com/office/drawing/2014/main" xmlns="" id="{00000000-0008-0000-2000-0000A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3" name="374 CuadroTexto">
          <a:extLst>
            <a:ext uri="{FF2B5EF4-FFF2-40B4-BE49-F238E27FC236}">
              <a16:creationId xmlns:a16="http://schemas.microsoft.com/office/drawing/2014/main" xmlns="" id="{00000000-0008-0000-2000-0000A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4" name="375 CuadroTexto">
          <a:extLst>
            <a:ext uri="{FF2B5EF4-FFF2-40B4-BE49-F238E27FC236}">
              <a16:creationId xmlns:a16="http://schemas.microsoft.com/office/drawing/2014/main" xmlns="" id="{00000000-0008-0000-2000-0000A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5" name="376 CuadroTexto">
          <a:extLst>
            <a:ext uri="{FF2B5EF4-FFF2-40B4-BE49-F238E27FC236}">
              <a16:creationId xmlns:a16="http://schemas.microsoft.com/office/drawing/2014/main" xmlns="" id="{00000000-0008-0000-2000-0000A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6" name="377 CuadroTexto">
          <a:extLst>
            <a:ext uri="{FF2B5EF4-FFF2-40B4-BE49-F238E27FC236}">
              <a16:creationId xmlns:a16="http://schemas.microsoft.com/office/drawing/2014/main" xmlns="" id="{00000000-0008-0000-2000-0000A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7" name="378 CuadroTexto">
          <a:extLst>
            <a:ext uri="{FF2B5EF4-FFF2-40B4-BE49-F238E27FC236}">
              <a16:creationId xmlns:a16="http://schemas.microsoft.com/office/drawing/2014/main" xmlns="" id="{00000000-0008-0000-2000-0000A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8" name="379 CuadroTexto">
          <a:extLst>
            <a:ext uri="{FF2B5EF4-FFF2-40B4-BE49-F238E27FC236}">
              <a16:creationId xmlns:a16="http://schemas.microsoft.com/office/drawing/2014/main" xmlns="" id="{00000000-0008-0000-2000-0000A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69" name="380 CuadroTexto">
          <a:extLst>
            <a:ext uri="{FF2B5EF4-FFF2-40B4-BE49-F238E27FC236}">
              <a16:creationId xmlns:a16="http://schemas.microsoft.com/office/drawing/2014/main" xmlns="" id="{00000000-0008-0000-2000-0000A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0" name="381 CuadroTexto">
          <a:extLst>
            <a:ext uri="{FF2B5EF4-FFF2-40B4-BE49-F238E27FC236}">
              <a16:creationId xmlns:a16="http://schemas.microsoft.com/office/drawing/2014/main" xmlns="" id="{00000000-0008-0000-2000-0000A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1" name="382 CuadroTexto">
          <a:extLst>
            <a:ext uri="{FF2B5EF4-FFF2-40B4-BE49-F238E27FC236}">
              <a16:creationId xmlns:a16="http://schemas.microsoft.com/office/drawing/2014/main" xmlns="" id="{00000000-0008-0000-2000-0000A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2" name="383 CuadroTexto">
          <a:extLst>
            <a:ext uri="{FF2B5EF4-FFF2-40B4-BE49-F238E27FC236}">
              <a16:creationId xmlns:a16="http://schemas.microsoft.com/office/drawing/2014/main" xmlns="" id="{00000000-0008-0000-2000-0000B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3" name="384 CuadroTexto">
          <a:extLst>
            <a:ext uri="{FF2B5EF4-FFF2-40B4-BE49-F238E27FC236}">
              <a16:creationId xmlns:a16="http://schemas.microsoft.com/office/drawing/2014/main" xmlns="" id="{00000000-0008-0000-2000-0000B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4" name="385 CuadroTexto">
          <a:extLst>
            <a:ext uri="{FF2B5EF4-FFF2-40B4-BE49-F238E27FC236}">
              <a16:creationId xmlns:a16="http://schemas.microsoft.com/office/drawing/2014/main" xmlns="" id="{00000000-0008-0000-2000-0000B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5" name="386 CuadroTexto">
          <a:extLst>
            <a:ext uri="{FF2B5EF4-FFF2-40B4-BE49-F238E27FC236}">
              <a16:creationId xmlns:a16="http://schemas.microsoft.com/office/drawing/2014/main" xmlns="" id="{00000000-0008-0000-2000-0000B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6" name="387 CuadroTexto">
          <a:extLst>
            <a:ext uri="{FF2B5EF4-FFF2-40B4-BE49-F238E27FC236}">
              <a16:creationId xmlns:a16="http://schemas.microsoft.com/office/drawing/2014/main" xmlns="" id="{00000000-0008-0000-2000-0000B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7" name="388 CuadroTexto">
          <a:extLst>
            <a:ext uri="{FF2B5EF4-FFF2-40B4-BE49-F238E27FC236}">
              <a16:creationId xmlns:a16="http://schemas.microsoft.com/office/drawing/2014/main" xmlns="" id="{00000000-0008-0000-2000-0000B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8" name="389 CuadroTexto">
          <a:extLst>
            <a:ext uri="{FF2B5EF4-FFF2-40B4-BE49-F238E27FC236}">
              <a16:creationId xmlns:a16="http://schemas.microsoft.com/office/drawing/2014/main" xmlns="" id="{00000000-0008-0000-2000-0000B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79" name="390 CuadroTexto">
          <a:extLst>
            <a:ext uri="{FF2B5EF4-FFF2-40B4-BE49-F238E27FC236}">
              <a16:creationId xmlns:a16="http://schemas.microsoft.com/office/drawing/2014/main" xmlns="" id="{00000000-0008-0000-2000-0000B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0" name="391 CuadroTexto">
          <a:extLst>
            <a:ext uri="{FF2B5EF4-FFF2-40B4-BE49-F238E27FC236}">
              <a16:creationId xmlns:a16="http://schemas.microsoft.com/office/drawing/2014/main" xmlns="" id="{00000000-0008-0000-2000-0000B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1" name="392 CuadroTexto">
          <a:extLst>
            <a:ext uri="{FF2B5EF4-FFF2-40B4-BE49-F238E27FC236}">
              <a16:creationId xmlns:a16="http://schemas.microsoft.com/office/drawing/2014/main" xmlns="" id="{00000000-0008-0000-2000-0000B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2" name="393 CuadroTexto">
          <a:extLst>
            <a:ext uri="{FF2B5EF4-FFF2-40B4-BE49-F238E27FC236}">
              <a16:creationId xmlns:a16="http://schemas.microsoft.com/office/drawing/2014/main" xmlns="" id="{00000000-0008-0000-2000-0000B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3" name="394 CuadroTexto">
          <a:extLst>
            <a:ext uri="{FF2B5EF4-FFF2-40B4-BE49-F238E27FC236}">
              <a16:creationId xmlns:a16="http://schemas.microsoft.com/office/drawing/2014/main" xmlns="" id="{00000000-0008-0000-2000-0000B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4" name="395 CuadroTexto">
          <a:extLst>
            <a:ext uri="{FF2B5EF4-FFF2-40B4-BE49-F238E27FC236}">
              <a16:creationId xmlns:a16="http://schemas.microsoft.com/office/drawing/2014/main" xmlns="" id="{00000000-0008-0000-2000-0000B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5" name="396 CuadroTexto">
          <a:extLst>
            <a:ext uri="{FF2B5EF4-FFF2-40B4-BE49-F238E27FC236}">
              <a16:creationId xmlns:a16="http://schemas.microsoft.com/office/drawing/2014/main" xmlns="" id="{00000000-0008-0000-2000-0000B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6" name="397 CuadroTexto">
          <a:extLst>
            <a:ext uri="{FF2B5EF4-FFF2-40B4-BE49-F238E27FC236}">
              <a16:creationId xmlns:a16="http://schemas.microsoft.com/office/drawing/2014/main" xmlns="" id="{00000000-0008-0000-2000-0000B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7" name="398 CuadroTexto">
          <a:extLst>
            <a:ext uri="{FF2B5EF4-FFF2-40B4-BE49-F238E27FC236}">
              <a16:creationId xmlns:a16="http://schemas.microsoft.com/office/drawing/2014/main" xmlns="" id="{00000000-0008-0000-2000-0000B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8" name="399 CuadroTexto">
          <a:extLst>
            <a:ext uri="{FF2B5EF4-FFF2-40B4-BE49-F238E27FC236}">
              <a16:creationId xmlns:a16="http://schemas.microsoft.com/office/drawing/2014/main" xmlns="" id="{00000000-0008-0000-2000-0000C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89" name="400 CuadroTexto">
          <a:extLst>
            <a:ext uri="{FF2B5EF4-FFF2-40B4-BE49-F238E27FC236}">
              <a16:creationId xmlns:a16="http://schemas.microsoft.com/office/drawing/2014/main" xmlns="" id="{00000000-0008-0000-2000-0000C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0" name="401 CuadroTexto">
          <a:extLst>
            <a:ext uri="{FF2B5EF4-FFF2-40B4-BE49-F238E27FC236}">
              <a16:creationId xmlns:a16="http://schemas.microsoft.com/office/drawing/2014/main" xmlns="" id="{00000000-0008-0000-2000-0000C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1" name="402 CuadroTexto">
          <a:extLst>
            <a:ext uri="{FF2B5EF4-FFF2-40B4-BE49-F238E27FC236}">
              <a16:creationId xmlns:a16="http://schemas.microsoft.com/office/drawing/2014/main" xmlns="" id="{00000000-0008-0000-2000-0000C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2" name="403 CuadroTexto">
          <a:extLst>
            <a:ext uri="{FF2B5EF4-FFF2-40B4-BE49-F238E27FC236}">
              <a16:creationId xmlns:a16="http://schemas.microsoft.com/office/drawing/2014/main" xmlns="" id="{00000000-0008-0000-2000-0000C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3" name="404 CuadroTexto">
          <a:extLst>
            <a:ext uri="{FF2B5EF4-FFF2-40B4-BE49-F238E27FC236}">
              <a16:creationId xmlns:a16="http://schemas.microsoft.com/office/drawing/2014/main" xmlns="" id="{00000000-0008-0000-2000-0000C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4" name="405 CuadroTexto">
          <a:extLst>
            <a:ext uri="{FF2B5EF4-FFF2-40B4-BE49-F238E27FC236}">
              <a16:creationId xmlns:a16="http://schemas.microsoft.com/office/drawing/2014/main" xmlns="" id="{00000000-0008-0000-2000-0000C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5" name="406 CuadroTexto">
          <a:extLst>
            <a:ext uri="{FF2B5EF4-FFF2-40B4-BE49-F238E27FC236}">
              <a16:creationId xmlns:a16="http://schemas.microsoft.com/office/drawing/2014/main" xmlns="" id="{00000000-0008-0000-2000-0000C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6" name="407 CuadroTexto">
          <a:extLst>
            <a:ext uri="{FF2B5EF4-FFF2-40B4-BE49-F238E27FC236}">
              <a16:creationId xmlns:a16="http://schemas.microsoft.com/office/drawing/2014/main" xmlns="" id="{00000000-0008-0000-2000-0000C8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7" name="408 CuadroTexto">
          <a:extLst>
            <a:ext uri="{FF2B5EF4-FFF2-40B4-BE49-F238E27FC236}">
              <a16:creationId xmlns:a16="http://schemas.microsoft.com/office/drawing/2014/main" xmlns="" id="{00000000-0008-0000-2000-0000C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8" name="409 CuadroTexto">
          <a:extLst>
            <a:ext uri="{FF2B5EF4-FFF2-40B4-BE49-F238E27FC236}">
              <a16:creationId xmlns:a16="http://schemas.microsoft.com/office/drawing/2014/main" xmlns="" id="{00000000-0008-0000-2000-0000C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299" name="410 CuadroTexto">
          <a:extLst>
            <a:ext uri="{FF2B5EF4-FFF2-40B4-BE49-F238E27FC236}">
              <a16:creationId xmlns:a16="http://schemas.microsoft.com/office/drawing/2014/main" xmlns="" id="{00000000-0008-0000-2000-0000C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0" name="411 CuadroTexto">
          <a:extLst>
            <a:ext uri="{FF2B5EF4-FFF2-40B4-BE49-F238E27FC236}">
              <a16:creationId xmlns:a16="http://schemas.microsoft.com/office/drawing/2014/main" xmlns="" id="{00000000-0008-0000-2000-0000C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1" name="412 CuadroTexto">
          <a:extLst>
            <a:ext uri="{FF2B5EF4-FFF2-40B4-BE49-F238E27FC236}">
              <a16:creationId xmlns:a16="http://schemas.microsoft.com/office/drawing/2014/main" xmlns="" id="{00000000-0008-0000-2000-0000C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2" name="413 CuadroTexto">
          <a:extLst>
            <a:ext uri="{FF2B5EF4-FFF2-40B4-BE49-F238E27FC236}">
              <a16:creationId xmlns:a16="http://schemas.microsoft.com/office/drawing/2014/main" xmlns="" id="{00000000-0008-0000-2000-0000C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3" name="414 CuadroTexto">
          <a:extLst>
            <a:ext uri="{FF2B5EF4-FFF2-40B4-BE49-F238E27FC236}">
              <a16:creationId xmlns:a16="http://schemas.microsoft.com/office/drawing/2014/main" xmlns="" id="{00000000-0008-0000-2000-0000C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4" name="415 CuadroTexto">
          <a:extLst>
            <a:ext uri="{FF2B5EF4-FFF2-40B4-BE49-F238E27FC236}">
              <a16:creationId xmlns:a16="http://schemas.microsoft.com/office/drawing/2014/main" xmlns="" id="{00000000-0008-0000-2000-0000D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5" name="416 CuadroTexto">
          <a:extLst>
            <a:ext uri="{FF2B5EF4-FFF2-40B4-BE49-F238E27FC236}">
              <a16:creationId xmlns:a16="http://schemas.microsoft.com/office/drawing/2014/main" xmlns="" id="{00000000-0008-0000-2000-0000D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6" name="417 CuadroTexto">
          <a:extLst>
            <a:ext uri="{FF2B5EF4-FFF2-40B4-BE49-F238E27FC236}">
              <a16:creationId xmlns:a16="http://schemas.microsoft.com/office/drawing/2014/main" xmlns="" id="{00000000-0008-0000-2000-0000D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7" name="418 CuadroTexto">
          <a:extLst>
            <a:ext uri="{FF2B5EF4-FFF2-40B4-BE49-F238E27FC236}">
              <a16:creationId xmlns:a16="http://schemas.microsoft.com/office/drawing/2014/main" xmlns="" id="{00000000-0008-0000-2000-0000D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8" name="419 CuadroTexto">
          <a:extLst>
            <a:ext uri="{FF2B5EF4-FFF2-40B4-BE49-F238E27FC236}">
              <a16:creationId xmlns:a16="http://schemas.microsoft.com/office/drawing/2014/main" xmlns="" id="{00000000-0008-0000-2000-0000D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09" name="420 CuadroTexto">
          <a:extLst>
            <a:ext uri="{FF2B5EF4-FFF2-40B4-BE49-F238E27FC236}">
              <a16:creationId xmlns:a16="http://schemas.microsoft.com/office/drawing/2014/main" xmlns="" id="{00000000-0008-0000-2000-0000D5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0" name="421 CuadroTexto">
          <a:extLst>
            <a:ext uri="{FF2B5EF4-FFF2-40B4-BE49-F238E27FC236}">
              <a16:creationId xmlns:a16="http://schemas.microsoft.com/office/drawing/2014/main" xmlns="" id="{00000000-0008-0000-2000-0000D6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11" name="422 CuadroTexto">
          <a:extLst>
            <a:ext uri="{FF2B5EF4-FFF2-40B4-BE49-F238E27FC236}">
              <a16:creationId xmlns:a16="http://schemas.microsoft.com/office/drawing/2014/main" xmlns="" id="{00000000-0008-0000-2000-0000D7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92366" cy="207869"/>
    <xdr:sp macro="" textlink="">
      <xdr:nvSpPr>
        <xdr:cNvPr id="4312" name="423 CuadroTexto">
          <a:extLst>
            <a:ext uri="{FF2B5EF4-FFF2-40B4-BE49-F238E27FC236}">
              <a16:creationId xmlns:a16="http://schemas.microsoft.com/office/drawing/2014/main" xmlns="" id="{00000000-0008-0000-2000-0000D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3" name="424 CuadroTexto">
          <a:extLst>
            <a:ext uri="{FF2B5EF4-FFF2-40B4-BE49-F238E27FC236}">
              <a16:creationId xmlns:a16="http://schemas.microsoft.com/office/drawing/2014/main" xmlns="" id="{00000000-0008-0000-2000-0000D9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4" name="425 CuadroTexto">
          <a:extLst>
            <a:ext uri="{FF2B5EF4-FFF2-40B4-BE49-F238E27FC236}">
              <a16:creationId xmlns:a16="http://schemas.microsoft.com/office/drawing/2014/main" xmlns="" id="{00000000-0008-0000-2000-0000DA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5" name="426 CuadroTexto">
          <a:extLst>
            <a:ext uri="{FF2B5EF4-FFF2-40B4-BE49-F238E27FC236}">
              <a16:creationId xmlns:a16="http://schemas.microsoft.com/office/drawing/2014/main" xmlns="" id="{00000000-0008-0000-2000-0000DB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6" name="427 CuadroTexto">
          <a:extLst>
            <a:ext uri="{FF2B5EF4-FFF2-40B4-BE49-F238E27FC236}">
              <a16:creationId xmlns:a16="http://schemas.microsoft.com/office/drawing/2014/main" xmlns="" id="{00000000-0008-0000-2000-0000DC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7" name="428 CuadroTexto">
          <a:extLst>
            <a:ext uri="{FF2B5EF4-FFF2-40B4-BE49-F238E27FC236}">
              <a16:creationId xmlns:a16="http://schemas.microsoft.com/office/drawing/2014/main" xmlns="" id="{00000000-0008-0000-2000-0000DD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8" name="429 CuadroTexto">
          <a:extLst>
            <a:ext uri="{FF2B5EF4-FFF2-40B4-BE49-F238E27FC236}">
              <a16:creationId xmlns:a16="http://schemas.microsoft.com/office/drawing/2014/main" xmlns="" id="{00000000-0008-0000-2000-0000DE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19" name="430 CuadroTexto">
          <a:extLst>
            <a:ext uri="{FF2B5EF4-FFF2-40B4-BE49-F238E27FC236}">
              <a16:creationId xmlns:a16="http://schemas.microsoft.com/office/drawing/2014/main" xmlns="" id="{00000000-0008-0000-2000-0000DF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0" name="431 CuadroTexto">
          <a:extLst>
            <a:ext uri="{FF2B5EF4-FFF2-40B4-BE49-F238E27FC236}">
              <a16:creationId xmlns:a16="http://schemas.microsoft.com/office/drawing/2014/main" xmlns="" id="{00000000-0008-0000-2000-0000E0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1" name="432 CuadroTexto">
          <a:extLst>
            <a:ext uri="{FF2B5EF4-FFF2-40B4-BE49-F238E27FC236}">
              <a16:creationId xmlns:a16="http://schemas.microsoft.com/office/drawing/2014/main" xmlns="" id="{00000000-0008-0000-2000-0000E1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2" name="433 CuadroTexto">
          <a:extLst>
            <a:ext uri="{FF2B5EF4-FFF2-40B4-BE49-F238E27FC236}">
              <a16:creationId xmlns:a16="http://schemas.microsoft.com/office/drawing/2014/main" xmlns="" id="{00000000-0008-0000-2000-0000E2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3" name="434 CuadroTexto">
          <a:extLst>
            <a:ext uri="{FF2B5EF4-FFF2-40B4-BE49-F238E27FC236}">
              <a16:creationId xmlns:a16="http://schemas.microsoft.com/office/drawing/2014/main" xmlns="" id="{00000000-0008-0000-2000-0000E3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4" name="435 CuadroTexto">
          <a:extLst>
            <a:ext uri="{FF2B5EF4-FFF2-40B4-BE49-F238E27FC236}">
              <a16:creationId xmlns:a16="http://schemas.microsoft.com/office/drawing/2014/main" xmlns="" id="{00000000-0008-0000-2000-0000E4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5" name="436 CuadroTexto">
          <a:extLst>
            <a:ext uri="{FF2B5EF4-FFF2-40B4-BE49-F238E27FC236}">
              <a16:creationId xmlns:a16="http://schemas.microsoft.com/office/drawing/2014/main" xmlns="" id="{00000000-0008-0000-2000-0000E5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6" name="437 CuadroTexto">
          <a:extLst>
            <a:ext uri="{FF2B5EF4-FFF2-40B4-BE49-F238E27FC236}">
              <a16:creationId xmlns:a16="http://schemas.microsoft.com/office/drawing/2014/main" xmlns="" id="{00000000-0008-0000-2000-0000E6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7" name="438 CuadroTexto">
          <a:extLst>
            <a:ext uri="{FF2B5EF4-FFF2-40B4-BE49-F238E27FC236}">
              <a16:creationId xmlns:a16="http://schemas.microsoft.com/office/drawing/2014/main" xmlns="" id="{00000000-0008-0000-2000-0000E7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92366" cy="207869"/>
    <xdr:sp macro="" textlink="">
      <xdr:nvSpPr>
        <xdr:cNvPr id="4328" name="439 CuadroTexto">
          <a:extLst>
            <a:ext uri="{FF2B5EF4-FFF2-40B4-BE49-F238E27FC236}">
              <a16:creationId xmlns:a16="http://schemas.microsoft.com/office/drawing/2014/main" xmlns="" id="{00000000-0008-0000-2000-0000E8100000}"/>
            </a:ext>
          </a:extLst>
        </xdr:cNvPr>
        <xdr:cNvSpPr txBox="1"/>
      </xdr:nvSpPr>
      <xdr:spPr>
        <a:xfrm>
          <a:off x="10791825"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11</xdr:col>
      <xdr:colOff>0</xdr:colOff>
      <xdr:row>0</xdr:row>
      <xdr:rowOff>0</xdr:rowOff>
    </xdr:from>
    <xdr:ext cx="184731" cy="264560"/>
    <xdr:sp macro="" textlink="">
      <xdr:nvSpPr>
        <xdr:cNvPr id="4329" name="440 CuadroTexto">
          <a:extLst>
            <a:ext uri="{FF2B5EF4-FFF2-40B4-BE49-F238E27FC236}">
              <a16:creationId xmlns:a16="http://schemas.microsoft.com/office/drawing/2014/main" xmlns="" id="{00000000-0008-0000-2000-0000E9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0" name="441 CuadroTexto">
          <a:extLst>
            <a:ext uri="{FF2B5EF4-FFF2-40B4-BE49-F238E27FC236}">
              <a16:creationId xmlns:a16="http://schemas.microsoft.com/office/drawing/2014/main" xmlns="" id="{00000000-0008-0000-2000-0000EA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1" name="442 CuadroTexto">
          <a:extLst>
            <a:ext uri="{FF2B5EF4-FFF2-40B4-BE49-F238E27FC236}">
              <a16:creationId xmlns:a16="http://schemas.microsoft.com/office/drawing/2014/main" xmlns="" id="{00000000-0008-0000-2000-0000EB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2" name="443 CuadroTexto">
          <a:extLst>
            <a:ext uri="{FF2B5EF4-FFF2-40B4-BE49-F238E27FC236}">
              <a16:creationId xmlns:a16="http://schemas.microsoft.com/office/drawing/2014/main" xmlns="" id="{00000000-0008-0000-2000-0000EC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3" name="444 CuadroTexto">
          <a:extLst>
            <a:ext uri="{FF2B5EF4-FFF2-40B4-BE49-F238E27FC236}">
              <a16:creationId xmlns:a16="http://schemas.microsoft.com/office/drawing/2014/main" xmlns="" id="{00000000-0008-0000-2000-0000ED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4" name="445 CuadroTexto">
          <a:extLst>
            <a:ext uri="{FF2B5EF4-FFF2-40B4-BE49-F238E27FC236}">
              <a16:creationId xmlns:a16="http://schemas.microsoft.com/office/drawing/2014/main" xmlns="" id="{00000000-0008-0000-2000-0000EE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5" name="446 CuadroTexto">
          <a:extLst>
            <a:ext uri="{FF2B5EF4-FFF2-40B4-BE49-F238E27FC236}">
              <a16:creationId xmlns:a16="http://schemas.microsoft.com/office/drawing/2014/main" xmlns="" id="{00000000-0008-0000-2000-0000EF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6" name="447 CuadroTexto">
          <a:extLst>
            <a:ext uri="{FF2B5EF4-FFF2-40B4-BE49-F238E27FC236}">
              <a16:creationId xmlns:a16="http://schemas.microsoft.com/office/drawing/2014/main" xmlns="" id="{00000000-0008-0000-2000-0000F0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7" name="448 CuadroTexto">
          <a:extLst>
            <a:ext uri="{FF2B5EF4-FFF2-40B4-BE49-F238E27FC236}">
              <a16:creationId xmlns:a16="http://schemas.microsoft.com/office/drawing/2014/main" xmlns="" id="{00000000-0008-0000-2000-0000F1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8" name="449 CuadroTexto">
          <a:extLst>
            <a:ext uri="{FF2B5EF4-FFF2-40B4-BE49-F238E27FC236}">
              <a16:creationId xmlns:a16="http://schemas.microsoft.com/office/drawing/2014/main" xmlns="" id="{00000000-0008-0000-2000-0000F2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39" name="450 CuadroTexto">
          <a:extLst>
            <a:ext uri="{FF2B5EF4-FFF2-40B4-BE49-F238E27FC236}">
              <a16:creationId xmlns:a16="http://schemas.microsoft.com/office/drawing/2014/main" xmlns="" id="{00000000-0008-0000-2000-0000F3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340" name="451 CuadroTexto">
          <a:extLst>
            <a:ext uri="{FF2B5EF4-FFF2-40B4-BE49-F238E27FC236}">
              <a16:creationId xmlns:a16="http://schemas.microsoft.com/office/drawing/2014/main" xmlns="" id="{00000000-0008-0000-2000-0000F410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41" name="17 CuadroTexto">
          <a:extLst>
            <a:ext uri="{FF2B5EF4-FFF2-40B4-BE49-F238E27FC236}">
              <a16:creationId xmlns:a16="http://schemas.microsoft.com/office/drawing/2014/main" xmlns="" id="{00000000-0008-0000-2000-0000F510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342" name="90 CuadroTexto">
          <a:extLst>
            <a:ext uri="{FF2B5EF4-FFF2-40B4-BE49-F238E27FC236}">
              <a16:creationId xmlns:a16="http://schemas.microsoft.com/office/drawing/2014/main" xmlns="" id="{00000000-0008-0000-2000-0000F6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3" name="91 CuadroTexto">
          <a:extLst>
            <a:ext uri="{FF2B5EF4-FFF2-40B4-BE49-F238E27FC236}">
              <a16:creationId xmlns:a16="http://schemas.microsoft.com/office/drawing/2014/main" xmlns="" id="{00000000-0008-0000-2000-0000F7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4" name="92 CuadroTexto">
          <a:extLst>
            <a:ext uri="{FF2B5EF4-FFF2-40B4-BE49-F238E27FC236}">
              <a16:creationId xmlns:a16="http://schemas.microsoft.com/office/drawing/2014/main" xmlns="" id="{00000000-0008-0000-2000-0000F8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5" name="93 CuadroTexto">
          <a:extLst>
            <a:ext uri="{FF2B5EF4-FFF2-40B4-BE49-F238E27FC236}">
              <a16:creationId xmlns:a16="http://schemas.microsoft.com/office/drawing/2014/main" xmlns="" id="{00000000-0008-0000-2000-0000F9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6" name="94 CuadroTexto">
          <a:extLst>
            <a:ext uri="{FF2B5EF4-FFF2-40B4-BE49-F238E27FC236}">
              <a16:creationId xmlns:a16="http://schemas.microsoft.com/office/drawing/2014/main" xmlns="" id="{00000000-0008-0000-2000-0000FA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7" name="95 CuadroTexto">
          <a:extLst>
            <a:ext uri="{FF2B5EF4-FFF2-40B4-BE49-F238E27FC236}">
              <a16:creationId xmlns:a16="http://schemas.microsoft.com/office/drawing/2014/main" xmlns="" id="{00000000-0008-0000-2000-0000FB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8" name="96 CuadroTexto">
          <a:extLst>
            <a:ext uri="{FF2B5EF4-FFF2-40B4-BE49-F238E27FC236}">
              <a16:creationId xmlns:a16="http://schemas.microsoft.com/office/drawing/2014/main" xmlns="" id="{00000000-0008-0000-2000-0000FC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49" name="97 CuadroTexto">
          <a:extLst>
            <a:ext uri="{FF2B5EF4-FFF2-40B4-BE49-F238E27FC236}">
              <a16:creationId xmlns:a16="http://schemas.microsoft.com/office/drawing/2014/main" xmlns="" id="{00000000-0008-0000-2000-0000FD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0" name="98 CuadroTexto">
          <a:extLst>
            <a:ext uri="{FF2B5EF4-FFF2-40B4-BE49-F238E27FC236}">
              <a16:creationId xmlns:a16="http://schemas.microsoft.com/office/drawing/2014/main" xmlns="" id="{00000000-0008-0000-2000-0000FE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1" name="99 CuadroTexto">
          <a:extLst>
            <a:ext uri="{FF2B5EF4-FFF2-40B4-BE49-F238E27FC236}">
              <a16:creationId xmlns:a16="http://schemas.microsoft.com/office/drawing/2014/main" xmlns="" id="{00000000-0008-0000-2000-0000FF10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2" name="100 CuadroTexto">
          <a:extLst>
            <a:ext uri="{FF2B5EF4-FFF2-40B4-BE49-F238E27FC236}">
              <a16:creationId xmlns:a16="http://schemas.microsoft.com/office/drawing/2014/main" xmlns="" id="{00000000-0008-0000-2000-00000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353" name="101 CuadroTexto">
          <a:extLst>
            <a:ext uri="{FF2B5EF4-FFF2-40B4-BE49-F238E27FC236}">
              <a16:creationId xmlns:a16="http://schemas.microsoft.com/office/drawing/2014/main" xmlns="" id="{00000000-0008-0000-2000-000001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354" name="118 CuadroTexto">
          <a:extLst>
            <a:ext uri="{FF2B5EF4-FFF2-40B4-BE49-F238E27FC236}">
              <a16:creationId xmlns:a16="http://schemas.microsoft.com/office/drawing/2014/main" xmlns="" id="{00000000-0008-0000-2000-00000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5" name="119 CuadroTexto">
          <a:extLst>
            <a:ext uri="{FF2B5EF4-FFF2-40B4-BE49-F238E27FC236}">
              <a16:creationId xmlns:a16="http://schemas.microsoft.com/office/drawing/2014/main" xmlns="" id="{00000000-0008-0000-2000-00000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6" name="120 CuadroTexto">
          <a:extLst>
            <a:ext uri="{FF2B5EF4-FFF2-40B4-BE49-F238E27FC236}">
              <a16:creationId xmlns:a16="http://schemas.microsoft.com/office/drawing/2014/main" xmlns="" id="{00000000-0008-0000-2000-00000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7" name="121 CuadroTexto">
          <a:extLst>
            <a:ext uri="{FF2B5EF4-FFF2-40B4-BE49-F238E27FC236}">
              <a16:creationId xmlns:a16="http://schemas.microsoft.com/office/drawing/2014/main" xmlns="" id="{00000000-0008-0000-2000-00000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8" name="122 CuadroTexto">
          <a:extLst>
            <a:ext uri="{FF2B5EF4-FFF2-40B4-BE49-F238E27FC236}">
              <a16:creationId xmlns:a16="http://schemas.microsoft.com/office/drawing/2014/main" xmlns="" id="{00000000-0008-0000-2000-00000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59" name="123 CuadroTexto">
          <a:extLst>
            <a:ext uri="{FF2B5EF4-FFF2-40B4-BE49-F238E27FC236}">
              <a16:creationId xmlns:a16="http://schemas.microsoft.com/office/drawing/2014/main" xmlns="" id="{00000000-0008-0000-2000-00000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0" name="124 CuadroTexto">
          <a:extLst>
            <a:ext uri="{FF2B5EF4-FFF2-40B4-BE49-F238E27FC236}">
              <a16:creationId xmlns:a16="http://schemas.microsoft.com/office/drawing/2014/main" xmlns="" id="{00000000-0008-0000-2000-00000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1" name="125 CuadroTexto">
          <a:extLst>
            <a:ext uri="{FF2B5EF4-FFF2-40B4-BE49-F238E27FC236}">
              <a16:creationId xmlns:a16="http://schemas.microsoft.com/office/drawing/2014/main" xmlns="" id="{00000000-0008-0000-2000-00000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2" name="143 CuadroTexto">
          <a:extLst>
            <a:ext uri="{FF2B5EF4-FFF2-40B4-BE49-F238E27FC236}">
              <a16:creationId xmlns:a16="http://schemas.microsoft.com/office/drawing/2014/main" xmlns="" id="{00000000-0008-0000-2000-00000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3" name="144 CuadroTexto">
          <a:extLst>
            <a:ext uri="{FF2B5EF4-FFF2-40B4-BE49-F238E27FC236}">
              <a16:creationId xmlns:a16="http://schemas.microsoft.com/office/drawing/2014/main" xmlns="" id="{00000000-0008-0000-2000-00000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4" name="145 CuadroTexto">
          <a:extLst>
            <a:ext uri="{FF2B5EF4-FFF2-40B4-BE49-F238E27FC236}">
              <a16:creationId xmlns:a16="http://schemas.microsoft.com/office/drawing/2014/main" xmlns="" id="{00000000-0008-0000-2000-00000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5" name="146 CuadroTexto">
          <a:extLst>
            <a:ext uri="{FF2B5EF4-FFF2-40B4-BE49-F238E27FC236}">
              <a16:creationId xmlns:a16="http://schemas.microsoft.com/office/drawing/2014/main" xmlns="" id="{00000000-0008-0000-2000-00000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6" name="147 CuadroTexto">
          <a:extLst>
            <a:ext uri="{FF2B5EF4-FFF2-40B4-BE49-F238E27FC236}">
              <a16:creationId xmlns:a16="http://schemas.microsoft.com/office/drawing/2014/main" xmlns="" id="{00000000-0008-0000-2000-00000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7" name="148 CuadroTexto">
          <a:extLst>
            <a:ext uri="{FF2B5EF4-FFF2-40B4-BE49-F238E27FC236}">
              <a16:creationId xmlns:a16="http://schemas.microsoft.com/office/drawing/2014/main" xmlns="" id="{00000000-0008-0000-2000-00000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8" name="149 CuadroTexto">
          <a:extLst>
            <a:ext uri="{FF2B5EF4-FFF2-40B4-BE49-F238E27FC236}">
              <a16:creationId xmlns:a16="http://schemas.microsoft.com/office/drawing/2014/main" xmlns="" id="{00000000-0008-0000-2000-00001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69" name="150 CuadroTexto">
          <a:extLst>
            <a:ext uri="{FF2B5EF4-FFF2-40B4-BE49-F238E27FC236}">
              <a16:creationId xmlns:a16="http://schemas.microsoft.com/office/drawing/2014/main" xmlns="" id="{00000000-0008-0000-2000-00001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0" name="151 CuadroTexto">
          <a:extLst>
            <a:ext uri="{FF2B5EF4-FFF2-40B4-BE49-F238E27FC236}">
              <a16:creationId xmlns:a16="http://schemas.microsoft.com/office/drawing/2014/main" xmlns="" id="{00000000-0008-0000-2000-00001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1" name="152 CuadroTexto">
          <a:extLst>
            <a:ext uri="{FF2B5EF4-FFF2-40B4-BE49-F238E27FC236}">
              <a16:creationId xmlns:a16="http://schemas.microsoft.com/office/drawing/2014/main" xmlns="" id="{00000000-0008-0000-2000-00001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2" name="153 CuadroTexto">
          <a:extLst>
            <a:ext uri="{FF2B5EF4-FFF2-40B4-BE49-F238E27FC236}">
              <a16:creationId xmlns:a16="http://schemas.microsoft.com/office/drawing/2014/main" xmlns="" id="{00000000-0008-0000-2000-00001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3" name="154 CuadroTexto">
          <a:extLst>
            <a:ext uri="{FF2B5EF4-FFF2-40B4-BE49-F238E27FC236}">
              <a16:creationId xmlns:a16="http://schemas.microsoft.com/office/drawing/2014/main" xmlns="" id="{00000000-0008-0000-2000-00001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4" name="155 CuadroTexto">
          <a:extLst>
            <a:ext uri="{FF2B5EF4-FFF2-40B4-BE49-F238E27FC236}">
              <a16:creationId xmlns:a16="http://schemas.microsoft.com/office/drawing/2014/main" xmlns="" id="{00000000-0008-0000-2000-00001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5" name="156 CuadroTexto">
          <a:extLst>
            <a:ext uri="{FF2B5EF4-FFF2-40B4-BE49-F238E27FC236}">
              <a16:creationId xmlns:a16="http://schemas.microsoft.com/office/drawing/2014/main" xmlns="" id="{00000000-0008-0000-2000-00001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6" name="157 CuadroTexto">
          <a:extLst>
            <a:ext uri="{FF2B5EF4-FFF2-40B4-BE49-F238E27FC236}">
              <a16:creationId xmlns:a16="http://schemas.microsoft.com/office/drawing/2014/main" xmlns="" id="{00000000-0008-0000-2000-00001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7" name="158 CuadroTexto">
          <a:extLst>
            <a:ext uri="{FF2B5EF4-FFF2-40B4-BE49-F238E27FC236}">
              <a16:creationId xmlns:a16="http://schemas.microsoft.com/office/drawing/2014/main" xmlns="" id="{00000000-0008-0000-2000-00001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8" name="159 CuadroTexto">
          <a:extLst>
            <a:ext uri="{FF2B5EF4-FFF2-40B4-BE49-F238E27FC236}">
              <a16:creationId xmlns:a16="http://schemas.microsoft.com/office/drawing/2014/main" xmlns="" id="{00000000-0008-0000-2000-00001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79" name="160 CuadroTexto">
          <a:extLst>
            <a:ext uri="{FF2B5EF4-FFF2-40B4-BE49-F238E27FC236}">
              <a16:creationId xmlns:a16="http://schemas.microsoft.com/office/drawing/2014/main" xmlns="" id="{00000000-0008-0000-2000-00001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0" name="161 CuadroTexto">
          <a:extLst>
            <a:ext uri="{FF2B5EF4-FFF2-40B4-BE49-F238E27FC236}">
              <a16:creationId xmlns:a16="http://schemas.microsoft.com/office/drawing/2014/main" xmlns="" id="{00000000-0008-0000-2000-00001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1" name="162 CuadroTexto">
          <a:extLst>
            <a:ext uri="{FF2B5EF4-FFF2-40B4-BE49-F238E27FC236}">
              <a16:creationId xmlns:a16="http://schemas.microsoft.com/office/drawing/2014/main" xmlns="" id="{00000000-0008-0000-2000-00001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2" name="163 CuadroTexto">
          <a:extLst>
            <a:ext uri="{FF2B5EF4-FFF2-40B4-BE49-F238E27FC236}">
              <a16:creationId xmlns:a16="http://schemas.microsoft.com/office/drawing/2014/main" xmlns="" id="{00000000-0008-0000-2000-00001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3" name="164 CuadroTexto">
          <a:extLst>
            <a:ext uri="{FF2B5EF4-FFF2-40B4-BE49-F238E27FC236}">
              <a16:creationId xmlns:a16="http://schemas.microsoft.com/office/drawing/2014/main" xmlns="" id="{00000000-0008-0000-2000-00001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4" name="165 CuadroTexto">
          <a:extLst>
            <a:ext uri="{FF2B5EF4-FFF2-40B4-BE49-F238E27FC236}">
              <a16:creationId xmlns:a16="http://schemas.microsoft.com/office/drawing/2014/main" xmlns="" id="{00000000-0008-0000-2000-00002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5" name="166 CuadroTexto">
          <a:extLst>
            <a:ext uri="{FF2B5EF4-FFF2-40B4-BE49-F238E27FC236}">
              <a16:creationId xmlns:a16="http://schemas.microsoft.com/office/drawing/2014/main" xmlns="" id="{00000000-0008-0000-2000-00002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6" name="167 CuadroTexto">
          <a:extLst>
            <a:ext uri="{FF2B5EF4-FFF2-40B4-BE49-F238E27FC236}">
              <a16:creationId xmlns:a16="http://schemas.microsoft.com/office/drawing/2014/main" xmlns="" id="{00000000-0008-0000-2000-00002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7" name="168 CuadroTexto">
          <a:extLst>
            <a:ext uri="{FF2B5EF4-FFF2-40B4-BE49-F238E27FC236}">
              <a16:creationId xmlns:a16="http://schemas.microsoft.com/office/drawing/2014/main" xmlns="" id="{00000000-0008-0000-2000-00002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8" name="169 CuadroTexto">
          <a:extLst>
            <a:ext uri="{FF2B5EF4-FFF2-40B4-BE49-F238E27FC236}">
              <a16:creationId xmlns:a16="http://schemas.microsoft.com/office/drawing/2014/main" xmlns="" id="{00000000-0008-0000-2000-00002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89" name="170 CuadroTexto">
          <a:extLst>
            <a:ext uri="{FF2B5EF4-FFF2-40B4-BE49-F238E27FC236}">
              <a16:creationId xmlns:a16="http://schemas.microsoft.com/office/drawing/2014/main" xmlns="" id="{00000000-0008-0000-2000-00002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0" name="171 CuadroTexto">
          <a:extLst>
            <a:ext uri="{FF2B5EF4-FFF2-40B4-BE49-F238E27FC236}">
              <a16:creationId xmlns:a16="http://schemas.microsoft.com/office/drawing/2014/main" xmlns="" id="{00000000-0008-0000-2000-00002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1" name="172 CuadroTexto">
          <a:extLst>
            <a:ext uri="{FF2B5EF4-FFF2-40B4-BE49-F238E27FC236}">
              <a16:creationId xmlns:a16="http://schemas.microsoft.com/office/drawing/2014/main" xmlns="" id="{00000000-0008-0000-2000-00002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2" name="173 CuadroTexto">
          <a:extLst>
            <a:ext uri="{FF2B5EF4-FFF2-40B4-BE49-F238E27FC236}">
              <a16:creationId xmlns:a16="http://schemas.microsoft.com/office/drawing/2014/main" xmlns="" id="{00000000-0008-0000-2000-00002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3" name="174 CuadroTexto">
          <a:extLst>
            <a:ext uri="{FF2B5EF4-FFF2-40B4-BE49-F238E27FC236}">
              <a16:creationId xmlns:a16="http://schemas.microsoft.com/office/drawing/2014/main" xmlns="" id="{00000000-0008-0000-2000-00002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4" name="175 CuadroTexto">
          <a:extLst>
            <a:ext uri="{FF2B5EF4-FFF2-40B4-BE49-F238E27FC236}">
              <a16:creationId xmlns:a16="http://schemas.microsoft.com/office/drawing/2014/main" xmlns="" id="{00000000-0008-0000-2000-00002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5" name="176 CuadroTexto">
          <a:extLst>
            <a:ext uri="{FF2B5EF4-FFF2-40B4-BE49-F238E27FC236}">
              <a16:creationId xmlns:a16="http://schemas.microsoft.com/office/drawing/2014/main" xmlns="" id="{00000000-0008-0000-2000-00002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6" name="177 CuadroTexto">
          <a:extLst>
            <a:ext uri="{FF2B5EF4-FFF2-40B4-BE49-F238E27FC236}">
              <a16:creationId xmlns:a16="http://schemas.microsoft.com/office/drawing/2014/main" xmlns="" id="{00000000-0008-0000-2000-00002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7" name="178 CuadroTexto">
          <a:extLst>
            <a:ext uri="{FF2B5EF4-FFF2-40B4-BE49-F238E27FC236}">
              <a16:creationId xmlns:a16="http://schemas.microsoft.com/office/drawing/2014/main" xmlns="" id="{00000000-0008-0000-2000-00002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8" name="179 CuadroTexto">
          <a:extLst>
            <a:ext uri="{FF2B5EF4-FFF2-40B4-BE49-F238E27FC236}">
              <a16:creationId xmlns:a16="http://schemas.microsoft.com/office/drawing/2014/main" xmlns="" id="{00000000-0008-0000-2000-00002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399" name="180 CuadroTexto">
          <a:extLst>
            <a:ext uri="{FF2B5EF4-FFF2-40B4-BE49-F238E27FC236}">
              <a16:creationId xmlns:a16="http://schemas.microsoft.com/office/drawing/2014/main" xmlns="" id="{00000000-0008-0000-2000-00002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0" name="181 CuadroTexto">
          <a:extLst>
            <a:ext uri="{FF2B5EF4-FFF2-40B4-BE49-F238E27FC236}">
              <a16:creationId xmlns:a16="http://schemas.microsoft.com/office/drawing/2014/main" xmlns="" id="{00000000-0008-0000-2000-00003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1" name="182 CuadroTexto">
          <a:extLst>
            <a:ext uri="{FF2B5EF4-FFF2-40B4-BE49-F238E27FC236}">
              <a16:creationId xmlns:a16="http://schemas.microsoft.com/office/drawing/2014/main" xmlns="" id="{00000000-0008-0000-2000-00003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2" name="183 CuadroTexto">
          <a:extLst>
            <a:ext uri="{FF2B5EF4-FFF2-40B4-BE49-F238E27FC236}">
              <a16:creationId xmlns:a16="http://schemas.microsoft.com/office/drawing/2014/main" xmlns="" id="{00000000-0008-0000-2000-00003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3" name="184 CuadroTexto">
          <a:extLst>
            <a:ext uri="{FF2B5EF4-FFF2-40B4-BE49-F238E27FC236}">
              <a16:creationId xmlns:a16="http://schemas.microsoft.com/office/drawing/2014/main" xmlns="" id="{00000000-0008-0000-2000-00003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4" name="185 CuadroTexto">
          <a:extLst>
            <a:ext uri="{FF2B5EF4-FFF2-40B4-BE49-F238E27FC236}">
              <a16:creationId xmlns:a16="http://schemas.microsoft.com/office/drawing/2014/main" xmlns="" id="{00000000-0008-0000-2000-00003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5" name="186 CuadroTexto">
          <a:extLst>
            <a:ext uri="{FF2B5EF4-FFF2-40B4-BE49-F238E27FC236}">
              <a16:creationId xmlns:a16="http://schemas.microsoft.com/office/drawing/2014/main" xmlns="" id="{00000000-0008-0000-2000-00003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6" name="187 CuadroTexto">
          <a:extLst>
            <a:ext uri="{FF2B5EF4-FFF2-40B4-BE49-F238E27FC236}">
              <a16:creationId xmlns:a16="http://schemas.microsoft.com/office/drawing/2014/main" xmlns="" id="{00000000-0008-0000-2000-00003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7" name="188 CuadroTexto">
          <a:extLst>
            <a:ext uri="{FF2B5EF4-FFF2-40B4-BE49-F238E27FC236}">
              <a16:creationId xmlns:a16="http://schemas.microsoft.com/office/drawing/2014/main" xmlns="" id="{00000000-0008-0000-2000-00003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8" name="189 CuadroTexto">
          <a:extLst>
            <a:ext uri="{FF2B5EF4-FFF2-40B4-BE49-F238E27FC236}">
              <a16:creationId xmlns:a16="http://schemas.microsoft.com/office/drawing/2014/main" xmlns="" id="{00000000-0008-0000-2000-00003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09" name="190 CuadroTexto">
          <a:extLst>
            <a:ext uri="{FF2B5EF4-FFF2-40B4-BE49-F238E27FC236}">
              <a16:creationId xmlns:a16="http://schemas.microsoft.com/office/drawing/2014/main" xmlns="" id="{00000000-0008-0000-2000-00003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0" name="191 CuadroTexto">
          <a:extLst>
            <a:ext uri="{FF2B5EF4-FFF2-40B4-BE49-F238E27FC236}">
              <a16:creationId xmlns:a16="http://schemas.microsoft.com/office/drawing/2014/main" xmlns="" id="{00000000-0008-0000-2000-00003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1" name="192 CuadroTexto">
          <a:extLst>
            <a:ext uri="{FF2B5EF4-FFF2-40B4-BE49-F238E27FC236}">
              <a16:creationId xmlns:a16="http://schemas.microsoft.com/office/drawing/2014/main" xmlns="" id="{00000000-0008-0000-2000-00003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2" name="193 CuadroTexto">
          <a:extLst>
            <a:ext uri="{FF2B5EF4-FFF2-40B4-BE49-F238E27FC236}">
              <a16:creationId xmlns:a16="http://schemas.microsoft.com/office/drawing/2014/main" xmlns="" id="{00000000-0008-0000-2000-00003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3" name="194 CuadroTexto">
          <a:extLst>
            <a:ext uri="{FF2B5EF4-FFF2-40B4-BE49-F238E27FC236}">
              <a16:creationId xmlns:a16="http://schemas.microsoft.com/office/drawing/2014/main" xmlns="" id="{00000000-0008-0000-2000-00003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4" name="195 CuadroTexto">
          <a:extLst>
            <a:ext uri="{FF2B5EF4-FFF2-40B4-BE49-F238E27FC236}">
              <a16:creationId xmlns:a16="http://schemas.microsoft.com/office/drawing/2014/main" xmlns="" id="{00000000-0008-0000-2000-00003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5" name="196 CuadroTexto">
          <a:extLst>
            <a:ext uri="{FF2B5EF4-FFF2-40B4-BE49-F238E27FC236}">
              <a16:creationId xmlns:a16="http://schemas.microsoft.com/office/drawing/2014/main" xmlns="" id="{00000000-0008-0000-2000-00003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6" name="197 CuadroTexto">
          <a:extLst>
            <a:ext uri="{FF2B5EF4-FFF2-40B4-BE49-F238E27FC236}">
              <a16:creationId xmlns:a16="http://schemas.microsoft.com/office/drawing/2014/main" xmlns="" id="{00000000-0008-0000-2000-00004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7" name="198 CuadroTexto">
          <a:extLst>
            <a:ext uri="{FF2B5EF4-FFF2-40B4-BE49-F238E27FC236}">
              <a16:creationId xmlns:a16="http://schemas.microsoft.com/office/drawing/2014/main" xmlns="" id="{00000000-0008-0000-2000-00004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8" name="199 CuadroTexto">
          <a:extLst>
            <a:ext uri="{FF2B5EF4-FFF2-40B4-BE49-F238E27FC236}">
              <a16:creationId xmlns:a16="http://schemas.microsoft.com/office/drawing/2014/main" xmlns="" id="{00000000-0008-0000-2000-00004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19" name="200 CuadroTexto">
          <a:extLst>
            <a:ext uri="{FF2B5EF4-FFF2-40B4-BE49-F238E27FC236}">
              <a16:creationId xmlns:a16="http://schemas.microsoft.com/office/drawing/2014/main" xmlns="" id="{00000000-0008-0000-2000-00004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0" name="201 CuadroTexto">
          <a:extLst>
            <a:ext uri="{FF2B5EF4-FFF2-40B4-BE49-F238E27FC236}">
              <a16:creationId xmlns:a16="http://schemas.microsoft.com/office/drawing/2014/main" xmlns="" id="{00000000-0008-0000-2000-00004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1" name="202 CuadroTexto">
          <a:extLst>
            <a:ext uri="{FF2B5EF4-FFF2-40B4-BE49-F238E27FC236}">
              <a16:creationId xmlns:a16="http://schemas.microsoft.com/office/drawing/2014/main" xmlns="" id="{00000000-0008-0000-2000-00004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2" name="203 CuadroTexto">
          <a:extLst>
            <a:ext uri="{FF2B5EF4-FFF2-40B4-BE49-F238E27FC236}">
              <a16:creationId xmlns:a16="http://schemas.microsoft.com/office/drawing/2014/main" xmlns="" id="{00000000-0008-0000-2000-00004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3" name="204 CuadroTexto">
          <a:extLst>
            <a:ext uri="{FF2B5EF4-FFF2-40B4-BE49-F238E27FC236}">
              <a16:creationId xmlns:a16="http://schemas.microsoft.com/office/drawing/2014/main" xmlns="" id="{00000000-0008-0000-2000-00004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4" name="205 CuadroTexto">
          <a:extLst>
            <a:ext uri="{FF2B5EF4-FFF2-40B4-BE49-F238E27FC236}">
              <a16:creationId xmlns:a16="http://schemas.microsoft.com/office/drawing/2014/main" xmlns="" id="{00000000-0008-0000-2000-00004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5" name="206 CuadroTexto">
          <a:extLst>
            <a:ext uri="{FF2B5EF4-FFF2-40B4-BE49-F238E27FC236}">
              <a16:creationId xmlns:a16="http://schemas.microsoft.com/office/drawing/2014/main" xmlns="" id="{00000000-0008-0000-2000-00004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6" name="207 CuadroTexto">
          <a:extLst>
            <a:ext uri="{FF2B5EF4-FFF2-40B4-BE49-F238E27FC236}">
              <a16:creationId xmlns:a16="http://schemas.microsoft.com/office/drawing/2014/main" xmlns="" id="{00000000-0008-0000-2000-00004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7" name="208 CuadroTexto">
          <a:extLst>
            <a:ext uri="{FF2B5EF4-FFF2-40B4-BE49-F238E27FC236}">
              <a16:creationId xmlns:a16="http://schemas.microsoft.com/office/drawing/2014/main" xmlns="" id="{00000000-0008-0000-2000-00004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8" name="209 CuadroTexto">
          <a:extLst>
            <a:ext uri="{FF2B5EF4-FFF2-40B4-BE49-F238E27FC236}">
              <a16:creationId xmlns:a16="http://schemas.microsoft.com/office/drawing/2014/main" xmlns="" id="{00000000-0008-0000-2000-00004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29" name="210 CuadroTexto">
          <a:extLst>
            <a:ext uri="{FF2B5EF4-FFF2-40B4-BE49-F238E27FC236}">
              <a16:creationId xmlns:a16="http://schemas.microsoft.com/office/drawing/2014/main" xmlns="" id="{00000000-0008-0000-2000-00004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0" name="211 CuadroTexto">
          <a:extLst>
            <a:ext uri="{FF2B5EF4-FFF2-40B4-BE49-F238E27FC236}">
              <a16:creationId xmlns:a16="http://schemas.microsoft.com/office/drawing/2014/main" xmlns="" id="{00000000-0008-0000-2000-00004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1" name="212 CuadroTexto">
          <a:extLst>
            <a:ext uri="{FF2B5EF4-FFF2-40B4-BE49-F238E27FC236}">
              <a16:creationId xmlns:a16="http://schemas.microsoft.com/office/drawing/2014/main" xmlns="" id="{00000000-0008-0000-2000-00004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2" name="213 CuadroTexto">
          <a:extLst>
            <a:ext uri="{FF2B5EF4-FFF2-40B4-BE49-F238E27FC236}">
              <a16:creationId xmlns:a16="http://schemas.microsoft.com/office/drawing/2014/main" xmlns="" id="{00000000-0008-0000-2000-00005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3" name="214 CuadroTexto">
          <a:extLst>
            <a:ext uri="{FF2B5EF4-FFF2-40B4-BE49-F238E27FC236}">
              <a16:creationId xmlns:a16="http://schemas.microsoft.com/office/drawing/2014/main" xmlns="" id="{00000000-0008-0000-2000-00005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4" name="215 CuadroTexto">
          <a:extLst>
            <a:ext uri="{FF2B5EF4-FFF2-40B4-BE49-F238E27FC236}">
              <a16:creationId xmlns:a16="http://schemas.microsoft.com/office/drawing/2014/main" xmlns="" id="{00000000-0008-0000-2000-00005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5" name="216 CuadroTexto">
          <a:extLst>
            <a:ext uri="{FF2B5EF4-FFF2-40B4-BE49-F238E27FC236}">
              <a16:creationId xmlns:a16="http://schemas.microsoft.com/office/drawing/2014/main" xmlns="" id="{00000000-0008-0000-2000-00005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6" name="217 CuadroTexto">
          <a:extLst>
            <a:ext uri="{FF2B5EF4-FFF2-40B4-BE49-F238E27FC236}">
              <a16:creationId xmlns:a16="http://schemas.microsoft.com/office/drawing/2014/main" xmlns="" id="{00000000-0008-0000-2000-00005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7" name="218 CuadroTexto">
          <a:extLst>
            <a:ext uri="{FF2B5EF4-FFF2-40B4-BE49-F238E27FC236}">
              <a16:creationId xmlns:a16="http://schemas.microsoft.com/office/drawing/2014/main" xmlns="" id="{00000000-0008-0000-2000-00005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8" name="219 CuadroTexto">
          <a:extLst>
            <a:ext uri="{FF2B5EF4-FFF2-40B4-BE49-F238E27FC236}">
              <a16:creationId xmlns:a16="http://schemas.microsoft.com/office/drawing/2014/main" xmlns="" id="{00000000-0008-0000-2000-00005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39" name="220 CuadroTexto">
          <a:extLst>
            <a:ext uri="{FF2B5EF4-FFF2-40B4-BE49-F238E27FC236}">
              <a16:creationId xmlns:a16="http://schemas.microsoft.com/office/drawing/2014/main" xmlns="" id="{00000000-0008-0000-2000-00005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0" name="221 CuadroTexto">
          <a:extLst>
            <a:ext uri="{FF2B5EF4-FFF2-40B4-BE49-F238E27FC236}">
              <a16:creationId xmlns:a16="http://schemas.microsoft.com/office/drawing/2014/main" xmlns="" id="{00000000-0008-0000-2000-00005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1" name="222 CuadroTexto">
          <a:extLst>
            <a:ext uri="{FF2B5EF4-FFF2-40B4-BE49-F238E27FC236}">
              <a16:creationId xmlns:a16="http://schemas.microsoft.com/office/drawing/2014/main" xmlns="" id="{00000000-0008-0000-2000-00005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2" name="223 CuadroTexto">
          <a:extLst>
            <a:ext uri="{FF2B5EF4-FFF2-40B4-BE49-F238E27FC236}">
              <a16:creationId xmlns:a16="http://schemas.microsoft.com/office/drawing/2014/main" xmlns="" id="{00000000-0008-0000-2000-00005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3" name="224 CuadroTexto">
          <a:extLst>
            <a:ext uri="{FF2B5EF4-FFF2-40B4-BE49-F238E27FC236}">
              <a16:creationId xmlns:a16="http://schemas.microsoft.com/office/drawing/2014/main" xmlns="" id="{00000000-0008-0000-2000-00005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4" name="225 CuadroTexto">
          <a:extLst>
            <a:ext uri="{FF2B5EF4-FFF2-40B4-BE49-F238E27FC236}">
              <a16:creationId xmlns:a16="http://schemas.microsoft.com/office/drawing/2014/main" xmlns="" id="{00000000-0008-0000-2000-00005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5" name="226 CuadroTexto">
          <a:extLst>
            <a:ext uri="{FF2B5EF4-FFF2-40B4-BE49-F238E27FC236}">
              <a16:creationId xmlns:a16="http://schemas.microsoft.com/office/drawing/2014/main" xmlns="" id="{00000000-0008-0000-2000-00005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6" name="227 CuadroTexto">
          <a:extLst>
            <a:ext uri="{FF2B5EF4-FFF2-40B4-BE49-F238E27FC236}">
              <a16:creationId xmlns:a16="http://schemas.microsoft.com/office/drawing/2014/main" xmlns="" id="{00000000-0008-0000-2000-00005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7" name="228 CuadroTexto">
          <a:extLst>
            <a:ext uri="{FF2B5EF4-FFF2-40B4-BE49-F238E27FC236}">
              <a16:creationId xmlns:a16="http://schemas.microsoft.com/office/drawing/2014/main" xmlns="" id="{00000000-0008-0000-2000-00005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8" name="229 CuadroTexto">
          <a:extLst>
            <a:ext uri="{FF2B5EF4-FFF2-40B4-BE49-F238E27FC236}">
              <a16:creationId xmlns:a16="http://schemas.microsoft.com/office/drawing/2014/main" xmlns="" id="{00000000-0008-0000-2000-00006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49" name="230 CuadroTexto">
          <a:extLst>
            <a:ext uri="{FF2B5EF4-FFF2-40B4-BE49-F238E27FC236}">
              <a16:creationId xmlns:a16="http://schemas.microsoft.com/office/drawing/2014/main" xmlns="" id="{00000000-0008-0000-2000-00006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0" name="231 CuadroTexto">
          <a:extLst>
            <a:ext uri="{FF2B5EF4-FFF2-40B4-BE49-F238E27FC236}">
              <a16:creationId xmlns:a16="http://schemas.microsoft.com/office/drawing/2014/main" xmlns="" id="{00000000-0008-0000-2000-00006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1" name="232 CuadroTexto">
          <a:extLst>
            <a:ext uri="{FF2B5EF4-FFF2-40B4-BE49-F238E27FC236}">
              <a16:creationId xmlns:a16="http://schemas.microsoft.com/office/drawing/2014/main" xmlns="" id="{00000000-0008-0000-2000-00006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2" name="233 CuadroTexto">
          <a:extLst>
            <a:ext uri="{FF2B5EF4-FFF2-40B4-BE49-F238E27FC236}">
              <a16:creationId xmlns:a16="http://schemas.microsoft.com/office/drawing/2014/main" xmlns="" id="{00000000-0008-0000-2000-00006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3" name="234 CuadroTexto">
          <a:extLst>
            <a:ext uri="{FF2B5EF4-FFF2-40B4-BE49-F238E27FC236}">
              <a16:creationId xmlns:a16="http://schemas.microsoft.com/office/drawing/2014/main" xmlns="" id="{00000000-0008-0000-2000-00006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4" name="235 CuadroTexto">
          <a:extLst>
            <a:ext uri="{FF2B5EF4-FFF2-40B4-BE49-F238E27FC236}">
              <a16:creationId xmlns:a16="http://schemas.microsoft.com/office/drawing/2014/main" xmlns="" id="{00000000-0008-0000-2000-00006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5" name="236 CuadroTexto">
          <a:extLst>
            <a:ext uri="{FF2B5EF4-FFF2-40B4-BE49-F238E27FC236}">
              <a16:creationId xmlns:a16="http://schemas.microsoft.com/office/drawing/2014/main" xmlns="" id="{00000000-0008-0000-2000-00006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6" name="237 CuadroTexto">
          <a:extLst>
            <a:ext uri="{FF2B5EF4-FFF2-40B4-BE49-F238E27FC236}">
              <a16:creationId xmlns:a16="http://schemas.microsoft.com/office/drawing/2014/main" xmlns="" id="{00000000-0008-0000-2000-00006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7" name="238 CuadroTexto">
          <a:extLst>
            <a:ext uri="{FF2B5EF4-FFF2-40B4-BE49-F238E27FC236}">
              <a16:creationId xmlns:a16="http://schemas.microsoft.com/office/drawing/2014/main" xmlns="" id="{00000000-0008-0000-2000-00006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8" name="239 CuadroTexto">
          <a:extLst>
            <a:ext uri="{FF2B5EF4-FFF2-40B4-BE49-F238E27FC236}">
              <a16:creationId xmlns:a16="http://schemas.microsoft.com/office/drawing/2014/main" xmlns="" id="{00000000-0008-0000-2000-00006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59" name="240 CuadroTexto">
          <a:extLst>
            <a:ext uri="{FF2B5EF4-FFF2-40B4-BE49-F238E27FC236}">
              <a16:creationId xmlns:a16="http://schemas.microsoft.com/office/drawing/2014/main" xmlns="" id="{00000000-0008-0000-2000-00006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0" name="241 CuadroTexto">
          <a:extLst>
            <a:ext uri="{FF2B5EF4-FFF2-40B4-BE49-F238E27FC236}">
              <a16:creationId xmlns:a16="http://schemas.microsoft.com/office/drawing/2014/main" xmlns="" id="{00000000-0008-0000-2000-00006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1" name="242 CuadroTexto">
          <a:extLst>
            <a:ext uri="{FF2B5EF4-FFF2-40B4-BE49-F238E27FC236}">
              <a16:creationId xmlns:a16="http://schemas.microsoft.com/office/drawing/2014/main" xmlns="" id="{00000000-0008-0000-2000-00006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2" name="243 CuadroTexto">
          <a:extLst>
            <a:ext uri="{FF2B5EF4-FFF2-40B4-BE49-F238E27FC236}">
              <a16:creationId xmlns:a16="http://schemas.microsoft.com/office/drawing/2014/main" xmlns="" id="{00000000-0008-0000-2000-00006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3" name="244 CuadroTexto">
          <a:extLst>
            <a:ext uri="{FF2B5EF4-FFF2-40B4-BE49-F238E27FC236}">
              <a16:creationId xmlns:a16="http://schemas.microsoft.com/office/drawing/2014/main" xmlns="" id="{00000000-0008-0000-2000-00006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4" name="245 CuadroTexto">
          <a:extLst>
            <a:ext uri="{FF2B5EF4-FFF2-40B4-BE49-F238E27FC236}">
              <a16:creationId xmlns:a16="http://schemas.microsoft.com/office/drawing/2014/main" xmlns="" id="{00000000-0008-0000-2000-00007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5" name="246 CuadroTexto">
          <a:extLst>
            <a:ext uri="{FF2B5EF4-FFF2-40B4-BE49-F238E27FC236}">
              <a16:creationId xmlns:a16="http://schemas.microsoft.com/office/drawing/2014/main" xmlns="" id="{00000000-0008-0000-2000-00007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6" name="247 CuadroTexto">
          <a:extLst>
            <a:ext uri="{FF2B5EF4-FFF2-40B4-BE49-F238E27FC236}">
              <a16:creationId xmlns:a16="http://schemas.microsoft.com/office/drawing/2014/main" xmlns="" id="{00000000-0008-0000-2000-00007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7" name="248 CuadroTexto">
          <a:extLst>
            <a:ext uri="{FF2B5EF4-FFF2-40B4-BE49-F238E27FC236}">
              <a16:creationId xmlns:a16="http://schemas.microsoft.com/office/drawing/2014/main" xmlns="" id="{00000000-0008-0000-2000-00007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8" name="249 CuadroTexto">
          <a:extLst>
            <a:ext uri="{FF2B5EF4-FFF2-40B4-BE49-F238E27FC236}">
              <a16:creationId xmlns:a16="http://schemas.microsoft.com/office/drawing/2014/main" xmlns="" id="{00000000-0008-0000-2000-00007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69" name="250 CuadroTexto">
          <a:extLst>
            <a:ext uri="{FF2B5EF4-FFF2-40B4-BE49-F238E27FC236}">
              <a16:creationId xmlns:a16="http://schemas.microsoft.com/office/drawing/2014/main" xmlns="" id="{00000000-0008-0000-2000-00007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0" name="251 CuadroTexto">
          <a:extLst>
            <a:ext uri="{FF2B5EF4-FFF2-40B4-BE49-F238E27FC236}">
              <a16:creationId xmlns:a16="http://schemas.microsoft.com/office/drawing/2014/main" xmlns="" id="{00000000-0008-0000-2000-00007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1" name="252 CuadroTexto">
          <a:extLst>
            <a:ext uri="{FF2B5EF4-FFF2-40B4-BE49-F238E27FC236}">
              <a16:creationId xmlns:a16="http://schemas.microsoft.com/office/drawing/2014/main" xmlns="" id="{00000000-0008-0000-2000-00007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2" name="253 CuadroTexto">
          <a:extLst>
            <a:ext uri="{FF2B5EF4-FFF2-40B4-BE49-F238E27FC236}">
              <a16:creationId xmlns:a16="http://schemas.microsoft.com/office/drawing/2014/main" xmlns="" id="{00000000-0008-0000-2000-00007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3" name="254 CuadroTexto">
          <a:extLst>
            <a:ext uri="{FF2B5EF4-FFF2-40B4-BE49-F238E27FC236}">
              <a16:creationId xmlns:a16="http://schemas.microsoft.com/office/drawing/2014/main" xmlns="" id="{00000000-0008-0000-2000-00007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4" name="255 CuadroTexto">
          <a:extLst>
            <a:ext uri="{FF2B5EF4-FFF2-40B4-BE49-F238E27FC236}">
              <a16:creationId xmlns:a16="http://schemas.microsoft.com/office/drawing/2014/main" xmlns="" id="{00000000-0008-0000-2000-00007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5" name="256 CuadroTexto">
          <a:extLst>
            <a:ext uri="{FF2B5EF4-FFF2-40B4-BE49-F238E27FC236}">
              <a16:creationId xmlns:a16="http://schemas.microsoft.com/office/drawing/2014/main" xmlns="" id="{00000000-0008-0000-2000-00007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6" name="257 CuadroTexto">
          <a:extLst>
            <a:ext uri="{FF2B5EF4-FFF2-40B4-BE49-F238E27FC236}">
              <a16:creationId xmlns:a16="http://schemas.microsoft.com/office/drawing/2014/main" xmlns="" id="{00000000-0008-0000-2000-00007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7" name="258 CuadroTexto">
          <a:extLst>
            <a:ext uri="{FF2B5EF4-FFF2-40B4-BE49-F238E27FC236}">
              <a16:creationId xmlns:a16="http://schemas.microsoft.com/office/drawing/2014/main" xmlns="" id="{00000000-0008-0000-2000-00007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8" name="259 CuadroTexto">
          <a:extLst>
            <a:ext uri="{FF2B5EF4-FFF2-40B4-BE49-F238E27FC236}">
              <a16:creationId xmlns:a16="http://schemas.microsoft.com/office/drawing/2014/main" xmlns="" id="{00000000-0008-0000-2000-00007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79" name="260 CuadroTexto">
          <a:extLst>
            <a:ext uri="{FF2B5EF4-FFF2-40B4-BE49-F238E27FC236}">
              <a16:creationId xmlns:a16="http://schemas.microsoft.com/office/drawing/2014/main" xmlns="" id="{00000000-0008-0000-2000-00007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0" name="261 CuadroTexto">
          <a:extLst>
            <a:ext uri="{FF2B5EF4-FFF2-40B4-BE49-F238E27FC236}">
              <a16:creationId xmlns:a16="http://schemas.microsoft.com/office/drawing/2014/main" xmlns="" id="{00000000-0008-0000-2000-00008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1" name="262 CuadroTexto">
          <a:extLst>
            <a:ext uri="{FF2B5EF4-FFF2-40B4-BE49-F238E27FC236}">
              <a16:creationId xmlns:a16="http://schemas.microsoft.com/office/drawing/2014/main" xmlns="" id="{00000000-0008-0000-2000-00008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2" name="263 CuadroTexto">
          <a:extLst>
            <a:ext uri="{FF2B5EF4-FFF2-40B4-BE49-F238E27FC236}">
              <a16:creationId xmlns:a16="http://schemas.microsoft.com/office/drawing/2014/main" xmlns="" id="{00000000-0008-0000-2000-00008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3" name="264 CuadroTexto">
          <a:extLst>
            <a:ext uri="{FF2B5EF4-FFF2-40B4-BE49-F238E27FC236}">
              <a16:creationId xmlns:a16="http://schemas.microsoft.com/office/drawing/2014/main" xmlns="" id="{00000000-0008-0000-2000-00008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4" name="265 CuadroTexto">
          <a:extLst>
            <a:ext uri="{FF2B5EF4-FFF2-40B4-BE49-F238E27FC236}">
              <a16:creationId xmlns:a16="http://schemas.microsoft.com/office/drawing/2014/main" xmlns="" id="{00000000-0008-0000-2000-00008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5" name="266 CuadroTexto">
          <a:extLst>
            <a:ext uri="{FF2B5EF4-FFF2-40B4-BE49-F238E27FC236}">
              <a16:creationId xmlns:a16="http://schemas.microsoft.com/office/drawing/2014/main" xmlns="" id="{00000000-0008-0000-2000-00008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486" name="267 CuadroTexto">
          <a:extLst>
            <a:ext uri="{FF2B5EF4-FFF2-40B4-BE49-F238E27FC236}">
              <a16:creationId xmlns:a16="http://schemas.microsoft.com/office/drawing/2014/main" xmlns="" id="{00000000-0008-0000-2000-00008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487" name="268 CuadroTexto">
          <a:extLst>
            <a:ext uri="{FF2B5EF4-FFF2-40B4-BE49-F238E27FC236}">
              <a16:creationId xmlns:a16="http://schemas.microsoft.com/office/drawing/2014/main" xmlns="" id="{00000000-0008-0000-2000-00008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8" name="269 CuadroTexto">
          <a:extLst>
            <a:ext uri="{FF2B5EF4-FFF2-40B4-BE49-F238E27FC236}">
              <a16:creationId xmlns:a16="http://schemas.microsoft.com/office/drawing/2014/main" xmlns="" id="{00000000-0008-0000-2000-000088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89" name="270 CuadroTexto">
          <a:extLst>
            <a:ext uri="{FF2B5EF4-FFF2-40B4-BE49-F238E27FC236}">
              <a16:creationId xmlns:a16="http://schemas.microsoft.com/office/drawing/2014/main" xmlns="" id="{00000000-0008-0000-2000-000089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0" name="271 CuadroTexto">
          <a:extLst>
            <a:ext uri="{FF2B5EF4-FFF2-40B4-BE49-F238E27FC236}">
              <a16:creationId xmlns:a16="http://schemas.microsoft.com/office/drawing/2014/main" xmlns="" id="{00000000-0008-0000-2000-00008A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1" name="272 CuadroTexto">
          <a:extLst>
            <a:ext uri="{FF2B5EF4-FFF2-40B4-BE49-F238E27FC236}">
              <a16:creationId xmlns:a16="http://schemas.microsoft.com/office/drawing/2014/main" xmlns="" id="{00000000-0008-0000-2000-00008B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2" name="273 CuadroTexto">
          <a:extLst>
            <a:ext uri="{FF2B5EF4-FFF2-40B4-BE49-F238E27FC236}">
              <a16:creationId xmlns:a16="http://schemas.microsoft.com/office/drawing/2014/main" xmlns="" id="{00000000-0008-0000-2000-00008C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3" name="274 CuadroTexto">
          <a:extLst>
            <a:ext uri="{FF2B5EF4-FFF2-40B4-BE49-F238E27FC236}">
              <a16:creationId xmlns:a16="http://schemas.microsoft.com/office/drawing/2014/main" xmlns="" id="{00000000-0008-0000-2000-00008D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4" name="275 CuadroTexto">
          <a:extLst>
            <a:ext uri="{FF2B5EF4-FFF2-40B4-BE49-F238E27FC236}">
              <a16:creationId xmlns:a16="http://schemas.microsoft.com/office/drawing/2014/main" xmlns="" id="{00000000-0008-0000-2000-00008E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5" name="276 CuadroTexto">
          <a:extLst>
            <a:ext uri="{FF2B5EF4-FFF2-40B4-BE49-F238E27FC236}">
              <a16:creationId xmlns:a16="http://schemas.microsoft.com/office/drawing/2014/main" xmlns="" id="{00000000-0008-0000-2000-00008F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6" name="277 CuadroTexto">
          <a:extLst>
            <a:ext uri="{FF2B5EF4-FFF2-40B4-BE49-F238E27FC236}">
              <a16:creationId xmlns:a16="http://schemas.microsoft.com/office/drawing/2014/main" xmlns="" id="{00000000-0008-0000-2000-000090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7" name="278 CuadroTexto">
          <a:extLst>
            <a:ext uri="{FF2B5EF4-FFF2-40B4-BE49-F238E27FC236}">
              <a16:creationId xmlns:a16="http://schemas.microsoft.com/office/drawing/2014/main" xmlns="" id="{00000000-0008-0000-2000-000091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8" name="279 CuadroTexto">
          <a:extLst>
            <a:ext uri="{FF2B5EF4-FFF2-40B4-BE49-F238E27FC236}">
              <a16:creationId xmlns:a16="http://schemas.microsoft.com/office/drawing/2014/main" xmlns="" id="{00000000-0008-0000-2000-000092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499" name="280 CuadroTexto">
          <a:extLst>
            <a:ext uri="{FF2B5EF4-FFF2-40B4-BE49-F238E27FC236}">
              <a16:creationId xmlns:a16="http://schemas.microsoft.com/office/drawing/2014/main" xmlns="" id="{00000000-0008-0000-2000-000093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0" name="281 CuadroTexto">
          <a:extLst>
            <a:ext uri="{FF2B5EF4-FFF2-40B4-BE49-F238E27FC236}">
              <a16:creationId xmlns:a16="http://schemas.microsoft.com/office/drawing/2014/main" xmlns="" id="{00000000-0008-0000-2000-000094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1" name="282 CuadroTexto">
          <a:extLst>
            <a:ext uri="{FF2B5EF4-FFF2-40B4-BE49-F238E27FC236}">
              <a16:creationId xmlns:a16="http://schemas.microsoft.com/office/drawing/2014/main" xmlns="" id="{00000000-0008-0000-2000-000095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2" name="283 CuadroTexto">
          <a:extLst>
            <a:ext uri="{FF2B5EF4-FFF2-40B4-BE49-F238E27FC236}">
              <a16:creationId xmlns:a16="http://schemas.microsoft.com/office/drawing/2014/main" xmlns="" id="{00000000-0008-0000-2000-000096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503" name="284 CuadroTexto">
          <a:extLst>
            <a:ext uri="{FF2B5EF4-FFF2-40B4-BE49-F238E27FC236}">
              <a16:creationId xmlns:a16="http://schemas.microsoft.com/office/drawing/2014/main" xmlns="" id="{00000000-0008-0000-2000-00009711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04" name="285 CuadroTexto">
          <a:extLst>
            <a:ext uri="{FF2B5EF4-FFF2-40B4-BE49-F238E27FC236}">
              <a16:creationId xmlns:a16="http://schemas.microsoft.com/office/drawing/2014/main" xmlns="" id="{00000000-0008-0000-2000-00009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5" name="286 CuadroTexto">
          <a:extLst>
            <a:ext uri="{FF2B5EF4-FFF2-40B4-BE49-F238E27FC236}">
              <a16:creationId xmlns:a16="http://schemas.microsoft.com/office/drawing/2014/main" xmlns="" id="{00000000-0008-0000-2000-00009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6" name="287 CuadroTexto">
          <a:extLst>
            <a:ext uri="{FF2B5EF4-FFF2-40B4-BE49-F238E27FC236}">
              <a16:creationId xmlns:a16="http://schemas.microsoft.com/office/drawing/2014/main" xmlns="" id="{00000000-0008-0000-2000-00009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7" name="288 CuadroTexto">
          <a:extLst>
            <a:ext uri="{FF2B5EF4-FFF2-40B4-BE49-F238E27FC236}">
              <a16:creationId xmlns:a16="http://schemas.microsoft.com/office/drawing/2014/main" xmlns="" id="{00000000-0008-0000-2000-00009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8" name="289 CuadroTexto">
          <a:extLst>
            <a:ext uri="{FF2B5EF4-FFF2-40B4-BE49-F238E27FC236}">
              <a16:creationId xmlns:a16="http://schemas.microsoft.com/office/drawing/2014/main" xmlns="" id="{00000000-0008-0000-2000-00009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09" name="290 CuadroTexto">
          <a:extLst>
            <a:ext uri="{FF2B5EF4-FFF2-40B4-BE49-F238E27FC236}">
              <a16:creationId xmlns:a16="http://schemas.microsoft.com/office/drawing/2014/main" xmlns="" id="{00000000-0008-0000-2000-00009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0" name="291 CuadroTexto">
          <a:extLst>
            <a:ext uri="{FF2B5EF4-FFF2-40B4-BE49-F238E27FC236}">
              <a16:creationId xmlns:a16="http://schemas.microsoft.com/office/drawing/2014/main" xmlns="" id="{00000000-0008-0000-2000-00009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1" name="292 CuadroTexto">
          <a:extLst>
            <a:ext uri="{FF2B5EF4-FFF2-40B4-BE49-F238E27FC236}">
              <a16:creationId xmlns:a16="http://schemas.microsoft.com/office/drawing/2014/main" xmlns="" id="{00000000-0008-0000-2000-00009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2" name="293 CuadroTexto">
          <a:extLst>
            <a:ext uri="{FF2B5EF4-FFF2-40B4-BE49-F238E27FC236}">
              <a16:creationId xmlns:a16="http://schemas.microsoft.com/office/drawing/2014/main" xmlns="" id="{00000000-0008-0000-2000-0000A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3" name="294 CuadroTexto">
          <a:extLst>
            <a:ext uri="{FF2B5EF4-FFF2-40B4-BE49-F238E27FC236}">
              <a16:creationId xmlns:a16="http://schemas.microsoft.com/office/drawing/2014/main" xmlns="" id="{00000000-0008-0000-2000-0000A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4" name="295 CuadroTexto">
          <a:extLst>
            <a:ext uri="{FF2B5EF4-FFF2-40B4-BE49-F238E27FC236}">
              <a16:creationId xmlns:a16="http://schemas.microsoft.com/office/drawing/2014/main" xmlns="" id="{00000000-0008-0000-2000-0000A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5" name="296 CuadroTexto">
          <a:extLst>
            <a:ext uri="{FF2B5EF4-FFF2-40B4-BE49-F238E27FC236}">
              <a16:creationId xmlns:a16="http://schemas.microsoft.com/office/drawing/2014/main" xmlns="" id="{00000000-0008-0000-2000-0000A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16" name="17 CuadroTexto">
          <a:extLst>
            <a:ext uri="{FF2B5EF4-FFF2-40B4-BE49-F238E27FC236}">
              <a16:creationId xmlns:a16="http://schemas.microsoft.com/office/drawing/2014/main" xmlns="" id="{00000000-0008-0000-2000-0000A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517" name="90 CuadroTexto">
          <a:extLst>
            <a:ext uri="{FF2B5EF4-FFF2-40B4-BE49-F238E27FC236}">
              <a16:creationId xmlns:a16="http://schemas.microsoft.com/office/drawing/2014/main" xmlns="" id="{00000000-0008-0000-2000-0000A5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8" name="91 CuadroTexto">
          <a:extLst>
            <a:ext uri="{FF2B5EF4-FFF2-40B4-BE49-F238E27FC236}">
              <a16:creationId xmlns:a16="http://schemas.microsoft.com/office/drawing/2014/main" xmlns="" id="{00000000-0008-0000-2000-0000A6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19" name="92 CuadroTexto">
          <a:extLst>
            <a:ext uri="{FF2B5EF4-FFF2-40B4-BE49-F238E27FC236}">
              <a16:creationId xmlns:a16="http://schemas.microsoft.com/office/drawing/2014/main" xmlns="" id="{00000000-0008-0000-2000-0000A7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0" name="93 CuadroTexto">
          <a:extLst>
            <a:ext uri="{FF2B5EF4-FFF2-40B4-BE49-F238E27FC236}">
              <a16:creationId xmlns:a16="http://schemas.microsoft.com/office/drawing/2014/main" xmlns="" id="{00000000-0008-0000-2000-0000A8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1" name="94 CuadroTexto">
          <a:extLst>
            <a:ext uri="{FF2B5EF4-FFF2-40B4-BE49-F238E27FC236}">
              <a16:creationId xmlns:a16="http://schemas.microsoft.com/office/drawing/2014/main" xmlns="" id="{00000000-0008-0000-2000-0000A9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2" name="95 CuadroTexto">
          <a:extLst>
            <a:ext uri="{FF2B5EF4-FFF2-40B4-BE49-F238E27FC236}">
              <a16:creationId xmlns:a16="http://schemas.microsoft.com/office/drawing/2014/main" xmlns="" id="{00000000-0008-0000-2000-0000AA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3" name="96 CuadroTexto">
          <a:extLst>
            <a:ext uri="{FF2B5EF4-FFF2-40B4-BE49-F238E27FC236}">
              <a16:creationId xmlns:a16="http://schemas.microsoft.com/office/drawing/2014/main" xmlns="" id="{00000000-0008-0000-2000-0000AB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4" name="97 CuadroTexto">
          <a:extLst>
            <a:ext uri="{FF2B5EF4-FFF2-40B4-BE49-F238E27FC236}">
              <a16:creationId xmlns:a16="http://schemas.microsoft.com/office/drawing/2014/main" xmlns="" id="{00000000-0008-0000-2000-0000AC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5" name="98 CuadroTexto">
          <a:extLst>
            <a:ext uri="{FF2B5EF4-FFF2-40B4-BE49-F238E27FC236}">
              <a16:creationId xmlns:a16="http://schemas.microsoft.com/office/drawing/2014/main" xmlns="" id="{00000000-0008-0000-2000-0000AD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6" name="99 CuadroTexto">
          <a:extLst>
            <a:ext uri="{FF2B5EF4-FFF2-40B4-BE49-F238E27FC236}">
              <a16:creationId xmlns:a16="http://schemas.microsoft.com/office/drawing/2014/main" xmlns="" id="{00000000-0008-0000-2000-0000AE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7" name="100 CuadroTexto">
          <a:extLst>
            <a:ext uri="{FF2B5EF4-FFF2-40B4-BE49-F238E27FC236}">
              <a16:creationId xmlns:a16="http://schemas.microsoft.com/office/drawing/2014/main" xmlns="" id="{00000000-0008-0000-2000-0000AF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528" name="101 CuadroTexto">
          <a:extLst>
            <a:ext uri="{FF2B5EF4-FFF2-40B4-BE49-F238E27FC236}">
              <a16:creationId xmlns:a16="http://schemas.microsoft.com/office/drawing/2014/main" xmlns="" id="{00000000-0008-0000-2000-0000B011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529" name="118 CuadroTexto">
          <a:extLst>
            <a:ext uri="{FF2B5EF4-FFF2-40B4-BE49-F238E27FC236}">
              <a16:creationId xmlns:a16="http://schemas.microsoft.com/office/drawing/2014/main" xmlns="" id="{00000000-0008-0000-2000-0000B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0" name="119 CuadroTexto">
          <a:extLst>
            <a:ext uri="{FF2B5EF4-FFF2-40B4-BE49-F238E27FC236}">
              <a16:creationId xmlns:a16="http://schemas.microsoft.com/office/drawing/2014/main" xmlns="" id="{00000000-0008-0000-2000-0000B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1" name="120 CuadroTexto">
          <a:extLst>
            <a:ext uri="{FF2B5EF4-FFF2-40B4-BE49-F238E27FC236}">
              <a16:creationId xmlns:a16="http://schemas.microsoft.com/office/drawing/2014/main" xmlns="" id="{00000000-0008-0000-2000-0000B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2" name="121 CuadroTexto">
          <a:extLst>
            <a:ext uri="{FF2B5EF4-FFF2-40B4-BE49-F238E27FC236}">
              <a16:creationId xmlns:a16="http://schemas.microsoft.com/office/drawing/2014/main" xmlns="" id="{00000000-0008-0000-2000-0000B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3" name="122 CuadroTexto">
          <a:extLst>
            <a:ext uri="{FF2B5EF4-FFF2-40B4-BE49-F238E27FC236}">
              <a16:creationId xmlns:a16="http://schemas.microsoft.com/office/drawing/2014/main" xmlns="" id="{00000000-0008-0000-2000-0000B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4" name="123 CuadroTexto">
          <a:extLst>
            <a:ext uri="{FF2B5EF4-FFF2-40B4-BE49-F238E27FC236}">
              <a16:creationId xmlns:a16="http://schemas.microsoft.com/office/drawing/2014/main" xmlns="" id="{00000000-0008-0000-2000-0000B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5" name="124 CuadroTexto">
          <a:extLst>
            <a:ext uri="{FF2B5EF4-FFF2-40B4-BE49-F238E27FC236}">
              <a16:creationId xmlns:a16="http://schemas.microsoft.com/office/drawing/2014/main" xmlns="" id="{00000000-0008-0000-2000-0000B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6" name="125 CuadroTexto">
          <a:extLst>
            <a:ext uri="{FF2B5EF4-FFF2-40B4-BE49-F238E27FC236}">
              <a16:creationId xmlns:a16="http://schemas.microsoft.com/office/drawing/2014/main" xmlns="" id="{00000000-0008-0000-2000-0000B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7" name="143 CuadroTexto">
          <a:extLst>
            <a:ext uri="{FF2B5EF4-FFF2-40B4-BE49-F238E27FC236}">
              <a16:creationId xmlns:a16="http://schemas.microsoft.com/office/drawing/2014/main" xmlns="" id="{00000000-0008-0000-2000-0000B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8" name="144 CuadroTexto">
          <a:extLst>
            <a:ext uri="{FF2B5EF4-FFF2-40B4-BE49-F238E27FC236}">
              <a16:creationId xmlns:a16="http://schemas.microsoft.com/office/drawing/2014/main" xmlns="" id="{00000000-0008-0000-2000-0000B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39" name="145 CuadroTexto">
          <a:extLst>
            <a:ext uri="{FF2B5EF4-FFF2-40B4-BE49-F238E27FC236}">
              <a16:creationId xmlns:a16="http://schemas.microsoft.com/office/drawing/2014/main" xmlns="" id="{00000000-0008-0000-2000-0000B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0" name="146 CuadroTexto">
          <a:extLst>
            <a:ext uri="{FF2B5EF4-FFF2-40B4-BE49-F238E27FC236}">
              <a16:creationId xmlns:a16="http://schemas.microsoft.com/office/drawing/2014/main" xmlns="" id="{00000000-0008-0000-2000-0000B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1" name="147 CuadroTexto">
          <a:extLst>
            <a:ext uri="{FF2B5EF4-FFF2-40B4-BE49-F238E27FC236}">
              <a16:creationId xmlns:a16="http://schemas.microsoft.com/office/drawing/2014/main" xmlns="" id="{00000000-0008-0000-2000-0000B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2" name="148 CuadroTexto">
          <a:extLst>
            <a:ext uri="{FF2B5EF4-FFF2-40B4-BE49-F238E27FC236}">
              <a16:creationId xmlns:a16="http://schemas.microsoft.com/office/drawing/2014/main" xmlns="" id="{00000000-0008-0000-2000-0000B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3" name="149 CuadroTexto">
          <a:extLst>
            <a:ext uri="{FF2B5EF4-FFF2-40B4-BE49-F238E27FC236}">
              <a16:creationId xmlns:a16="http://schemas.microsoft.com/office/drawing/2014/main" xmlns="" id="{00000000-0008-0000-2000-0000B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4" name="150 CuadroTexto">
          <a:extLst>
            <a:ext uri="{FF2B5EF4-FFF2-40B4-BE49-F238E27FC236}">
              <a16:creationId xmlns:a16="http://schemas.microsoft.com/office/drawing/2014/main" xmlns="" id="{00000000-0008-0000-2000-0000C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5" name="151 CuadroTexto">
          <a:extLst>
            <a:ext uri="{FF2B5EF4-FFF2-40B4-BE49-F238E27FC236}">
              <a16:creationId xmlns:a16="http://schemas.microsoft.com/office/drawing/2014/main" xmlns="" id="{00000000-0008-0000-2000-0000C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6" name="152 CuadroTexto">
          <a:extLst>
            <a:ext uri="{FF2B5EF4-FFF2-40B4-BE49-F238E27FC236}">
              <a16:creationId xmlns:a16="http://schemas.microsoft.com/office/drawing/2014/main" xmlns="" id="{00000000-0008-0000-2000-0000C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7" name="153 CuadroTexto">
          <a:extLst>
            <a:ext uri="{FF2B5EF4-FFF2-40B4-BE49-F238E27FC236}">
              <a16:creationId xmlns:a16="http://schemas.microsoft.com/office/drawing/2014/main" xmlns="" id="{00000000-0008-0000-2000-0000C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8" name="154 CuadroTexto">
          <a:extLst>
            <a:ext uri="{FF2B5EF4-FFF2-40B4-BE49-F238E27FC236}">
              <a16:creationId xmlns:a16="http://schemas.microsoft.com/office/drawing/2014/main" xmlns="" id="{00000000-0008-0000-2000-0000C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49" name="155 CuadroTexto">
          <a:extLst>
            <a:ext uri="{FF2B5EF4-FFF2-40B4-BE49-F238E27FC236}">
              <a16:creationId xmlns:a16="http://schemas.microsoft.com/office/drawing/2014/main" xmlns="" id="{00000000-0008-0000-2000-0000C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0" name="156 CuadroTexto">
          <a:extLst>
            <a:ext uri="{FF2B5EF4-FFF2-40B4-BE49-F238E27FC236}">
              <a16:creationId xmlns:a16="http://schemas.microsoft.com/office/drawing/2014/main" xmlns="" id="{00000000-0008-0000-2000-0000C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1" name="157 CuadroTexto">
          <a:extLst>
            <a:ext uri="{FF2B5EF4-FFF2-40B4-BE49-F238E27FC236}">
              <a16:creationId xmlns:a16="http://schemas.microsoft.com/office/drawing/2014/main" xmlns="" id="{00000000-0008-0000-2000-0000C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2" name="158 CuadroTexto">
          <a:extLst>
            <a:ext uri="{FF2B5EF4-FFF2-40B4-BE49-F238E27FC236}">
              <a16:creationId xmlns:a16="http://schemas.microsoft.com/office/drawing/2014/main" xmlns="" id="{00000000-0008-0000-2000-0000C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3" name="159 CuadroTexto">
          <a:extLst>
            <a:ext uri="{FF2B5EF4-FFF2-40B4-BE49-F238E27FC236}">
              <a16:creationId xmlns:a16="http://schemas.microsoft.com/office/drawing/2014/main" xmlns="" id="{00000000-0008-0000-2000-0000C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4" name="160 CuadroTexto">
          <a:extLst>
            <a:ext uri="{FF2B5EF4-FFF2-40B4-BE49-F238E27FC236}">
              <a16:creationId xmlns:a16="http://schemas.microsoft.com/office/drawing/2014/main" xmlns="" id="{00000000-0008-0000-2000-0000C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5" name="161 CuadroTexto">
          <a:extLst>
            <a:ext uri="{FF2B5EF4-FFF2-40B4-BE49-F238E27FC236}">
              <a16:creationId xmlns:a16="http://schemas.microsoft.com/office/drawing/2014/main" xmlns="" id="{00000000-0008-0000-2000-0000C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6" name="162 CuadroTexto">
          <a:extLst>
            <a:ext uri="{FF2B5EF4-FFF2-40B4-BE49-F238E27FC236}">
              <a16:creationId xmlns:a16="http://schemas.microsoft.com/office/drawing/2014/main" xmlns="" id="{00000000-0008-0000-2000-0000C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7" name="163 CuadroTexto">
          <a:extLst>
            <a:ext uri="{FF2B5EF4-FFF2-40B4-BE49-F238E27FC236}">
              <a16:creationId xmlns:a16="http://schemas.microsoft.com/office/drawing/2014/main" xmlns="" id="{00000000-0008-0000-2000-0000C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8" name="164 CuadroTexto">
          <a:extLst>
            <a:ext uri="{FF2B5EF4-FFF2-40B4-BE49-F238E27FC236}">
              <a16:creationId xmlns:a16="http://schemas.microsoft.com/office/drawing/2014/main" xmlns="" id="{00000000-0008-0000-2000-0000C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59" name="165 CuadroTexto">
          <a:extLst>
            <a:ext uri="{FF2B5EF4-FFF2-40B4-BE49-F238E27FC236}">
              <a16:creationId xmlns:a16="http://schemas.microsoft.com/office/drawing/2014/main" xmlns="" id="{00000000-0008-0000-2000-0000C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0" name="166 CuadroTexto">
          <a:extLst>
            <a:ext uri="{FF2B5EF4-FFF2-40B4-BE49-F238E27FC236}">
              <a16:creationId xmlns:a16="http://schemas.microsoft.com/office/drawing/2014/main" xmlns="" id="{00000000-0008-0000-2000-0000D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1" name="167 CuadroTexto">
          <a:extLst>
            <a:ext uri="{FF2B5EF4-FFF2-40B4-BE49-F238E27FC236}">
              <a16:creationId xmlns:a16="http://schemas.microsoft.com/office/drawing/2014/main" xmlns="" id="{00000000-0008-0000-2000-0000D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2" name="168 CuadroTexto">
          <a:extLst>
            <a:ext uri="{FF2B5EF4-FFF2-40B4-BE49-F238E27FC236}">
              <a16:creationId xmlns:a16="http://schemas.microsoft.com/office/drawing/2014/main" xmlns="" id="{00000000-0008-0000-2000-0000D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3" name="169 CuadroTexto">
          <a:extLst>
            <a:ext uri="{FF2B5EF4-FFF2-40B4-BE49-F238E27FC236}">
              <a16:creationId xmlns:a16="http://schemas.microsoft.com/office/drawing/2014/main" xmlns="" id="{00000000-0008-0000-2000-0000D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4" name="170 CuadroTexto">
          <a:extLst>
            <a:ext uri="{FF2B5EF4-FFF2-40B4-BE49-F238E27FC236}">
              <a16:creationId xmlns:a16="http://schemas.microsoft.com/office/drawing/2014/main" xmlns="" id="{00000000-0008-0000-2000-0000D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5" name="171 CuadroTexto">
          <a:extLst>
            <a:ext uri="{FF2B5EF4-FFF2-40B4-BE49-F238E27FC236}">
              <a16:creationId xmlns:a16="http://schemas.microsoft.com/office/drawing/2014/main" xmlns="" id="{00000000-0008-0000-2000-0000D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6" name="172 CuadroTexto">
          <a:extLst>
            <a:ext uri="{FF2B5EF4-FFF2-40B4-BE49-F238E27FC236}">
              <a16:creationId xmlns:a16="http://schemas.microsoft.com/office/drawing/2014/main" xmlns="" id="{00000000-0008-0000-2000-0000D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7" name="173 CuadroTexto">
          <a:extLst>
            <a:ext uri="{FF2B5EF4-FFF2-40B4-BE49-F238E27FC236}">
              <a16:creationId xmlns:a16="http://schemas.microsoft.com/office/drawing/2014/main" xmlns="" id="{00000000-0008-0000-2000-0000D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8" name="174 CuadroTexto">
          <a:extLst>
            <a:ext uri="{FF2B5EF4-FFF2-40B4-BE49-F238E27FC236}">
              <a16:creationId xmlns:a16="http://schemas.microsoft.com/office/drawing/2014/main" xmlns="" id="{00000000-0008-0000-2000-0000D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69" name="175 CuadroTexto">
          <a:extLst>
            <a:ext uri="{FF2B5EF4-FFF2-40B4-BE49-F238E27FC236}">
              <a16:creationId xmlns:a16="http://schemas.microsoft.com/office/drawing/2014/main" xmlns="" id="{00000000-0008-0000-2000-0000D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0" name="176 CuadroTexto">
          <a:extLst>
            <a:ext uri="{FF2B5EF4-FFF2-40B4-BE49-F238E27FC236}">
              <a16:creationId xmlns:a16="http://schemas.microsoft.com/office/drawing/2014/main" xmlns="" id="{00000000-0008-0000-2000-0000D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1" name="177 CuadroTexto">
          <a:extLst>
            <a:ext uri="{FF2B5EF4-FFF2-40B4-BE49-F238E27FC236}">
              <a16:creationId xmlns:a16="http://schemas.microsoft.com/office/drawing/2014/main" xmlns="" id="{00000000-0008-0000-2000-0000D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2" name="178 CuadroTexto">
          <a:extLst>
            <a:ext uri="{FF2B5EF4-FFF2-40B4-BE49-F238E27FC236}">
              <a16:creationId xmlns:a16="http://schemas.microsoft.com/office/drawing/2014/main" xmlns="" id="{00000000-0008-0000-2000-0000D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3" name="179 CuadroTexto">
          <a:extLst>
            <a:ext uri="{FF2B5EF4-FFF2-40B4-BE49-F238E27FC236}">
              <a16:creationId xmlns:a16="http://schemas.microsoft.com/office/drawing/2014/main" xmlns="" id="{00000000-0008-0000-2000-0000D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4" name="180 CuadroTexto">
          <a:extLst>
            <a:ext uri="{FF2B5EF4-FFF2-40B4-BE49-F238E27FC236}">
              <a16:creationId xmlns:a16="http://schemas.microsoft.com/office/drawing/2014/main" xmlns="" id="{00000000-0008-0000-2000-0000D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5" name="181 CuadroTexto">
          <a:extLst>
            <a:ext uri="{FF2B5EF4-FFF2-40B4-BE49-F238E27FC236}">
              <a16:creationId xmlns:a16="http://schemas.microsoft.com/office/drawing/2014/main" xmlns="" id="{00000000-0008-0000-2000-0000D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6" name="182 CuadroTexto">
          <a:extLst>
            <a:ext uri="{FF2B5EF4-FFF2-40B4-BE49-F238E27FC236}">
              <a16:creationId xmlns:a16="http://schemas.microsoft.com/office/drawing/2014/main" xmlns="" id="{00000000-0008-0000-2000-0000E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7" name="183 CuadroTexto">
          <a:extLst>
            <a:ext uri="{FF2B5EF4-FFF2-40B4-BE49-F238E27FC236}">
              <a16:creationId xmlns:a16="http://schemas.microsoft.com/office/drawing/2014/main" xmlns="" id="{00000000-0008-0000-2000-0000E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8" name="184 CuadroTexto">
          <a:extLst>
            <a:ext uri="{FF2B5EF4-FFF2-40B4-BE49-F238E27FC236}">
              <a16:creationId xmlns:a16="http://schemas.microsoft.com/office/drawing/2014/main" xmlns="" id="{00000000-0008-0000-2000-0000E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79" name="185 CuadroTexto">
          <a:extLst>
            <a:ext uri="{FF2B5EF4-FFF2-40B4-BE49-F238E27FC236}">
              <a16:creationId xmlns:a16="http://schemas.microsoft.com/office/drawing/2014/main" xmlns="" id="{00000000-0008-0000-2000-0000E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0" name="186 CuadroTexto">
          <a:extLst>
            <a:ext uri="{FF2B5EF4-FFF2-40B4-BE49-F238E27FC236}">
              <a16:creationId xmlns:a16="http://schemas.microsoft.com/office/drawing/2014/main" xmlns="" id="{00000000-0008-0000-2000-0000E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1" name="187 CuadroTexto">
          <a:extLst>
            <a:ext uri="{FF2B5EF4-FFF2-40B4-BE49-F238E27FC236}">
              <a16:creationId xmlns:a16="http://schemas.microsoft.com/office/drawing/2014/main" xmlns="" id="{00000000-0008-0000-2000-0000E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2" name="188 CuadroTexto">
          <a:extLst>
            <a:ext uri="{FF2B5EF4-FFF2-40B4-BE49-F238E27FC236}">
              <a16:creationId xmlns:a16="http://schemas.microsoft.com/office/drawing/2014/main" xmlns="" id="{00000000-0008-0000-2000-0000E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3" name="189 CuadroTexto">
          <a:extLst>
            <a:ext uri="{FF2B5EF4-FFF2-40B4-BE49-F238E27FC236}">
              <a16:creationId xmlns:a16="http://schemas.microsoft.com/office/drawing/2014/main" xmlns="" id="{00000000-0008-0000-2000-0000E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4" name="190 CuadroTexto">
          <a:extLst>
            <a:ext uri="{FF2B5EF4-FFF2-40B4-BE49-F238E27FC236}">
              <a16:creationId xmlns:a16="http://schemas.microsoft.com/office/drawing/2014/main" xmlns="" id="{00000000-0008-0000-2000-0000E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5" name="191 CuadroTexto">
          <a:extLst>
            <a:ext uri="{FF2B5EF4-FFF2-40B4-BE49-F238E27FC236}">
              <a16:creationId xmlns:a16="http://schemas.microsoft.com/office/drawing/2014/main" xmlns="" id="{00000000-0008-0000-2000-0000E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6" name="192 CuadroTexto">
          <a:extLst>
            <a:ext uri="{FF2B5EF4-FFF2-40B4-BE49-F238E27FC236}">
              <a16:creationId xmlns:a16="http://schemas.microsoft.com/office/drawing/2014/main" xmlns="" id="{00000000-0008-0000-2000-0000E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7" name="193 CuadroTexto">
          <a:extLst>
            <a:ext uri="{FF2B5EF4-FFF2-40B4-BE49-F238E27FC236}">
              <a16:creationId xmlns:a16="http://schemas.microsoft.com/office/drawing/2014/main" xmlns="" id="{00000000-0008-0000-2000-0000E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8" name="194 CuadroTexto">
          <a:extLst>
            <a:ext uri="{FF2B5EF4-FFF2-40B4-BE49-F238E27FC236}">
              <a16:creationId xmlns:a16="http://schemas.microsoft.com/office/drawing/2014/main" xmlns="" id="{00000000-0008-0000-2000-0000E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89" name="195 CuadroTexto">
          <a:extLst>
            <a:ext uri="{FF2B5EF4-FFF2-40B4-BE49-F238E27FC236}">
              <a16:creationId xmlns:a16="http://schemas.microsoft.com/office/drawing/2014/main" xmlns="" id="{00000000-0008-0000-2000-0000E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0" name="196 CuadroTexto">
          <a:extLst>
            <a:ext uri="{FF2B5EF4-FFF2-40B4-BE49-F238E27FC236}">
              <a16:creationId xmlns:a16="http://schemas.microsoft.com/office/drawing/2014/main" xmlns="" id="{00000000-0008-0000-2000-0000E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1" name="197 CuadroTexto">
          <a:extLst>
            <a:ext uri="{FF2B5EF4-FFF2-40B4-BE49-F238E27FC236}">
              <a16:creationId xmlns:a16="http://schemas.microsoft.com/office/drawing/2014/main" xmlns="" id="{00000000-0008-0000-2000-0000E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2" name="198 CuadroTexto">
          <a:extLst>
            <a:ext uri="{FF2B5EF4-FFF2-40B4-BE49-F238E27FC236}">
              <a16:creationId xmlns:a16="http://schemas.microsoft.com/office/drawing/2014/main" xmlns="" id="{00000000-0008-0000-2000-0000F0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3" name="199 CuadroTexto">
          <a:extLst>
            <a:ext uri="{FF2B5EF4-FFF2-40B4-BE49-F238E27FC236}">
              <a16:creationId xmlns:a16="http://schemas.microsoft.com/office/drawing/2014/main" xmlns="" id="{00000000-0008-0000-2000-0000F1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4" name="200 CuadroTexto">
          <a:extLst>
            <a:ext uri="{FF2B5EF4-FFF2-40B4-BE49-F238E27FC236}">
              <a16:creationId xmlns:a16="http://schemas.microsoft.com/office/drawing/2014/main" xmlns="" id="{00000000-0008-0000-2000-0000F2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5" name="201 CuadroTexto">
          <a:extLst>
            <a:ext uri="{FF2B5EF4-FFF2-40B4-BE49-F238E27FC236}">
              <a16:creationId xmlns:a16="http://schemas.microsoft.com/office/drawing/2014/main" xmlns="" id="{00000000-0008-0000-2000-0000F3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6" name="202 CuadroTexto">
          <a:extLst>
            <a:ext uri="{FF2B5EF4-FFF2-40B4-BE49-F238E27FC236}">
              <a16:creationId xmlns:a16="http://schemas.microsoft.com/office/drawing/2014/main" xmlns="" id="{00000000-0008-0000-2000-0000F4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7" name="203 CuadroTexto">
          <a:extLst>
            <a:ext uri="{FF2B5EF4-FFF2-40B4-BE49-F238E27FC236}">
              <a16:creationId xmlns:a16="http://schemas.microsoft.com/office/drawing/2014/main" xmlns="" id="{00000000-0008-0000-2000-0000F5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8" name="204 CuadroTexto">
          <a:extLst>
            <a:ext uri="{FF2B5EF4-FFF2-40B4-BE49-F238E27FC236}">
              <a16:creationId xmlns:a16="http://schemas.microsoft.com/office/drawing/2014/main" xmlns="" id="{00000000-0008-0000-2000-0000F6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599" name="205 CuadroTexto">
          <a:extLst>
            <a:ext uri="{FF2B5EF4-FFF2-40B4-BE49-F238E27FC236}">
              <a16:creationId xmlns:a16="http://schemas.microsoft.com/office/drawing/2014/main" xmlns="" id="{00000000-0008-0000-2000-0000F7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0" name="206 CuadroTexto">
          <a:extLst>
            <a:ext uri="{FF2B5EF4-FFF2-40B4-BE49-F238E27FC236}">
              <a16:creationId xmlns:a16="http://schemas.microsoft.com/office/drawing/2014/main" xmlns="" id="{00000000-0008-0000-2000-0000F8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1" name="207 CuadroTexto">
          <a:extLst>
            <a:ext uri="{FF2B5EF4-FFF2-40B4-BE49-F238E27FC236}">
              <a16:creationId xmlns:a16="http://schemas.microsoft.com/office/drawing/2014/main" xmlns="" id="{00000000-0008-0000-2000-0000F9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2" name="208 CuadroTexto">
          <a:extLst>
            <a:ext uri="{FF2B5EF4-FFF2-40B4-BE49-F238E27FC236}">
              <a16:creationId xmlns:a16="http://schemas.microsoft.com/office/drawing/2014/main" xmlns="" id="{00000000-0008-0000-2000-0000FA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3" name="209 CuadroTexto">
          <a:extLst>
            <a:ext uri="{FF2B5EF4-FFF2-40B4-BE49-F238E27FC236}">
              <a16:creationId xmlns:a16="http://schemas.microsoft.com/office/drawing/2014/main" xmlns="" id="{00000000-0008-0000-2000-0000FB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4" name="210 CuadroTexto">
          <a:extLst>
            <a:ext uri="{FF2B5EF4-FFF2-40B4-BE49-F238E27FC236}">
              <a16:creationId xmlns:a16="http://schemas.microsoft.com/office/drawing/2014/main" xmlns="" id="{00000000-0008-0000-2000-0000FC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5" name="211 CuadroTexto">
          <a:extLst>
            <a:ext uri="{FF2B5EF4-FFF2-40B4-BE49-F238E27FC236}">
              <a16:creationId xmlns:a16="http://schemas.microsoft.com/office/drawing/2014/main" xmlns="" id="{00000000-0008-0000-2000-0000FD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6" name="212 CuadroTexto">
          <a:extLst>
            <a:ext uri="{FF2B5EF4-FFF2-40B4-BE49-F238E27FC236}">
              <a16:creationId xmlns:a16="http://schemas.microsoft.com/office/drawing/2014/main" xmlns="" id="{00000000-0008-0000-2000-0000FE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7" name="213 CuadroTexto">
          <a:extLst>
            <a:ext uri="{FF2B5EF4-FFF2-40B4-BE49-F238E27FC236}">
              <a16:creationId xmlns:a16="http://schemas.microsoft.com/office/drawing/2014/main" xmlns="" id="{00000000-0008-0000-2000-0000FF11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8" name="214 CuadroTexto">
          <a:extLst>
            <a:ext uri="{FF2B5EF4-FFF2-40B4-BE49-F238E27FC236}">
              <a16:creationId xmlns:a16="http://schemas.microsoft.com/office/drawing/2014/main" xmlns="" id="{00000000-0008-0000-2000-00000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09" name="215 CuadroTexto">
          <a:extLst>
            <a:ext uri="{FF2B5EF4-FFF2-40B4-BE49-F238E27FC236}">
              <a16:creationId xmlns:a16="http://schemas.microsoft.com/office/drawing/2014/main" xmlns="" id="{00000000-0008-0000-2000-00000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0" name="216 CuadroTexto">
          <a:extLst>
            <a:ext uri="{FF2B5EF4-FFF2-40B4-BE49-F238E27FC236}">
              <a16:creationId xmlns:a16="http://schemas.microsoft.com/office/drawing/2014/main" xmlns="" id="{00000000-0008-0000-2000-00000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1" name="217 CuadroTexto">
          <a:extLst>
            <a:ext uri="{FF2B5EF4-FFF2-40B4-BE49-F238E27FC236}">
              <a16:creationId xmlns:a16="http://schemas.microsoft.com/office/drawing/2014/main" xmlns="" id="{00000000-0008-0000-2000-00000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2" name="218 CuadroTexto">
          <a:extLst>
            <a:ext uri="{FF2B5EF4-FFF2-40B4-BE49-F238E27FC236}">
              <a16:creationId xmlns:a16="http://schemas.microsoft.com/office/drawing/2014/main" xmlns="" id="{00000000-0008-0000-2000-00000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3" name="219 CuadroTexto">
          <a:extLst>
            <a:ext uri="{FF2B5EF4-FFF2-40B4-BE49-F238E27FC236}">
              <a16:creationId xmlns:a16="http://schemas.microsoft.com/office/drawing/2014/main" xmlns="" id="{00000000-0008-0000-2000-00000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4" name="220 CuadroTexto">
          <a:extLst>
            <a:ext uri="{FF2B5EF4-FFF2-40B4-BE49-F238E27FC236}">
              <a16:creationId xmlns:a16="http://schemas.microsoft.com/office/drawing/2014/main" xmlns="" id="{00000000-0008-0000-2000-00000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5" name="221 CuadroTexto">
          <a:extLst>
            <a:ext uri="{FF2B5EF4-FFF2-40B4-BE49-F238E27FC236}">
              <a16:creationId xmlns:a16="http://schemas.microsoft.com/office/drawing/2014/main" xmlns="" id="{00000000-0008-0000-2000-00000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6" name="222 CuadroTexto">
          <a:extLst>
            <a:ext uri="{FF2B5EF4-FFF2-40B4-BE49-F238E27FC236}">
              <a16:creationId xmlns:a16="http://schemas.microsoft.com/office/drawing/2014/main" xmlns="" id="{00000000-0008-0000-2000-00000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7" name="223 CuadroTexto">
          <a:extLst>
            <a:ext uri="{FF2B5EF4-FFF2-40B4-BE49-F238E27FC236}">
              <a16:creationId xmlns:a16="http://schemas.microsoft.com/office/drawing/2014/main" xmlns="" id="{00000000-0008-0000-2000-00000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8" name="224 CuadroTexto">
          <a:extLst>
            <a:ext uri="{FF2B5EF4-FFF2-40B4-BE49-F238E27FC236}">
              <a16:creationId xmlns:a16="http://schemas.microsoft.com/office/drawing/2014/main" xmlns="" id="{00000000-0008-0000-2000-00000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19" name="225 CuadroTexto">
          <a:extLst>
            <a:ext uri="{FF2B5EF4-FFF2-40B4-BE49-F238E27FC236}">
              <a16:creationId xmlns:a16="http://schemas.microsoft.com/office/drawing/2014/main" xmlns="" id="{00000000-0008-0000-2000-00000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0" name="226 CuadroTexto">
          <a:extLst>
            <a:ext uri="{FF2B5EF4-FFF2-40B4-BE49-F238E27FC236}">
              <a16:creationId xmlns:a16="http://schemas.microsoft.com/office/drawing/2014/main" xmlns="" id="{00000000-0008-0000-2000-00000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1" name="227 CuadroTexto">
          <a:extLst>
            <a:ext uri="{FF2B5EF4-FFF2-40B4-BE49-F238E27FC236}">
              <a16:creationId xmlns:a16="http://schemas.microsoft.com/office/drawing/2014/main" xmlns="" id="{00000000-0008-0000-2000-00000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2" name="228 CuadroTexto">
          <a:extLst>
            <a:ext uri="{FF2B5EF4-FFF2-40B4-BE49-F238E27FC236}">
              <a16:creationId xmlns:a16="http://schemas.microsoft.com/office/drawing/2014/main" xmlns="" id="{00000000-0008-0000-2000-00000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3" name="229 CuadroTexto">
          <a:extLst>
            <a:ext uri="{FF2B5EF4-FFF2-40B4-BE49-F238E27FC236}">
              <a16:creationId xmlns:a16="http://schemas.microsoft.com/office/drawing/2014/main" xmlns="" id="{00000000-0008-0000-2000-00000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4" name="230 CuadroTexto">
          <a:extLst>
            <a:ext uri="{FF2B5EF4-FFF2-40B4-BE49-F238E27FC236}">
              <a16:creationId xmlns:a16="http://schemas.microsoft.com/office/drawing/2014/main" xmlns="" id="{00000000-0008-0000-2000-00001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5" name="231 CuadroTexto">
          <a:extLst>
            <a:ext uri="{FF2B5EF4-FFF2-40B4-BE49-F238E27FC236}">
              <a16:creationId xmlns:a16="http://schemas.microsoft.com/office/drawing/2014/main" xmlns="" id="{00000000-0008-0000-2000-00001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6" name="232 CuadroTexto">
          <a:extLst>
            <a:ext uri="{FF2B5EF4-FFF2-40B4-BE49-F238E27FC236}">
              <a16:creationId xmlns:a16="http://schemas.microsoft.com/office/drawing/2014/main" xmlns="" id="{00000000-0008-0000-2000-00001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7" name="233 CuadroTexto">
          <a:extLst>
            <a:ext uri="{FF2B5EF4-FFF2-40B4-BE49-F238E27FC236}">
              <a16:creationId xmlns:a16="http://schemas.microsoft.com/office/drawing/2014/main" xmlns="" id="{00000000-0008-0000-2000-00001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8" name="234 CuadroTexto">
          <a:extLst>
            <a:ext uri="{FF2B5EF4-FFF2-40B4-BE49-F238E27FC236}">
              <a16:creationId xmlns:a16="http://schemas.microsoft.com/office/drawing/2014/main" xmlns="" id="{00000000-0008-0000-2000-00001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29" name="235 CuadroTexto">
          <a:extLst>
            <a:ext uri="{FF2B5EF4-FFF2-40B4-BE49-F238E27FC236}">
              <a16:creationId xmlns:a16="http://schemas.microsoft.com/office/drawing/2014/main" xmlns="" id="{00000000-0008-0000-2000-00001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0" name="236 CuadroTexto">
          <a:extLst>
            <a:ext uri="{FF2B5EF4-FFF2-40B4-BE49-F238E27FC236}">
              <a16:creationId xmlns:a16="http://schemas.microsoft.com/office/drawing/2014/main" xmlns="" id="{00000000-0008-0000-2000-00001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1" name="237 CuadroTexto">
          <a:extLst>
            <a:ext uri="{FF2B5EF4-FFF2-40B4-BE49-F238E27FC236}">
              <a16:creationId xmlns:a16="http://schemas.microsoft.com/office/drawing/2014/main" xmlns="" id="{00000000-0008-0000-2000-00001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2" name="238 CuadroTexto">
          <a:extLst>
            <a:ext uri="{FF2B5EF4-FFF2-40B4-BE49-F238E27FC236}">
              <a16:creationId xmlns:a16="http://schemas.microsoft.com/office/drawing/2014/main" xmlns="" id="{00000000-0008-0000-2000-00001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3" name="239 CuadroTexto">
          <a:extLst>
            <a:ext uri="{FF2B5EF4-FFF2-40B4-BE49-F238E27FC236}">
              <a16:creationId xmlns:a16="http://schemas.microsoft.com/office/drawing/2014/main" xmlns="" id="{00000000-0008-0000-2000-00001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4" name="240 CuadroTexto">
          <a:extLst>
            <a:ext uri="{FF2B5EF4-FFF2-40B4-BE49-F238E27FC236}">
              <a16:creationId xmlns:a16="http://schemas.microsoft.com/office/drawing/2014/main" xmlns="" id="{00000000-0008-0000-2000-00001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5" name="241 CuadroTexto">
          <a:extLst>
            <a:ext uri="{FF2B5EF4-FFF2-40B4-BE49-F238E27FC236}">
              <a16:creationId xmlns:a16="http://schemas.microsoft.com/office/drawing/2014/main" xmlns="" id="{00000000-0008-0000-2000-00001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6" name="242 CuadroTexto">
          <a:extLst>
            <a:ext uri="{FF2B5EF4-FFF2-40B4-BE49-F238E27FC236}">
              <a16:creationId xmlns:a16="http://schemas.microsoft.com/office/drawing/2014/main" xmlns="" id="{00000000-0008-0000-2000-00001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7" name="243 CuadroTexto">
          <a:extLst>
            <a:ext uri="{FF2B5EF4-FFF2-40B4-BE49-F238E27FC236}">
              <a16:creationId xmlns:a16="http://schemas.microsoft.com/office/drawing/2014/main" xmlns="" id="{00000000-0008-0000-2000-00001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8" name="244 CuadroTexto">
          <a:extLst>
            <a:ext uri="{FF2B5EF4-FFF2-40B4-BE49-F238E27FC236}">
              <a16:creationId xmlns:a16="http://schemas.microsoft.com/office/drawing/2014/main" xmlns="" id="{00000000-0008-0000-2000-00001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39" name="245 CuadroTexto">
          <a:extLst>
            <a:ext uri="{FF2B5EF4-FFF2-40B4-BE49-F238E27FC236}">
              <a16:creationId xmlns:a16="http://schemas.microsoft.com/office/drawing/2014/main" xmlns="" id="{00000000-0008-0000-2000-00001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0" name="246 CuadroTexto">
          <a:extLst>
            <a:ext uri="{FF2B5EF4-FFF2-40B4-BE49-F238E27FC236}">
              <a16:creationId xmlns:a16="http://schemas.microsoft.com/office/drawing/2014/main" xmlns="" id="{00000000-0008-0000-2000-00002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1" name="247 CuadroTexto">
          <a:extLst>
            <a:ext uri="{FF2B5EF4-FFF2-40B4-BE49-F238E27FC236}">
              <a16:creationId xmlns:a16="http://schemas.microsoft.com/office/drawing/2014/main" xmlns="" id="{00000000-0008-0000-2000-00002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2" name="248 CuadroTexto">
          <a:extLst>
            <a:ext uri="{FF2B5EF4-FFF2-40B4-BE49-F238E27FC236}">
              <a16:creationId xmlns:a16="http://schemas.microsoft.com/office/drawing/2014/main" xmlns="" id="{00000000-0008-0000-2000-00002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3" name="249 CuadroTexto">
          <a:extLst>
            <a:ext uri="{FF2B5EF4-FFF2-40B4-BE49-F238E27FC236}">
              <a16:creationId xmlns:a16="http://schemas.microsoft.com/office/drawing/2014/main" xmlns="" id="{00000000-0008-0000-2000-00002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4" name="250 CuadroTexto">
          <a:extLst>
            <a:ext uri="{FF2B5EF4-FFF2-40B4-BE49-F238E27FC236}">
              <a16:creationId xmlns:a16="http://schemas.microsoft.com/office/drawing/2014/main" xmlns="" id="{00000000-0008-0000-2000-00002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5" name="251 CuadroTexto">
          <a:extLst>
            <a:ext uri="{FF2B5EF4-FFF2-40B4-BE49-F238E27FC236}">
              <a16:creationId xmlns:a16="http://schemas.microsoft.com/office/drawing/2014/main" xmlns="" id="{00000000-0008-0000-2000-00002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6" name="252 CuadroTexto">
          <a:extLst>
            <a:ext uri="{FF2B5EF4-FFF2-40B4-BE49-F238E27FC236}">
              <a16:creationId xmlns:a16="http://schemas.microsoft.com/office/drawing/2014/main" xmlns="" id="{00000000-0008-0000-2000-00002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7" name="253 CuadroTexto">
          <a:extLst>
            <a:ext uri="{FF2B5EF4-FFF2-40B4-BE49-F238E27FC236}">
              <a16:creationId xmlns:a16="http://schemas.microsoft.com/office/drawing/2014/main" xmlns="" id="{00000000-0008-0000-2000-00002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8" name="254 CuadroTexto">
          <a:extLst>
            <a:ext uri="{FF2B5EF4-FFF2-40B4-BE49-F238E27FC236}">
              <a16:creationId xmlns:a16="http://schemas.microsoft.com/office/drawing/2014/main" xmlns="" id="{00000000-0008-0000-2000-00002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49" name="255 CuadroTexto">
          <a:extLst>
            <a:ext uri="{FF2B5EF4-FFF2-40B4-BE49-F238E27FC236}">
              <a16:creationId xmlns:a16="http://schemas.microsoft.com/office/drawing/2014/main" xmlns="" id="{00000000-0008-0000-2000-00002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0" name="256 CuadroTexto">
          <a:extLst>
            <a:ext uri="{FF2B5EF4-FFF2-40B4-BE49-F238E27FC236}">
              <a16:creationId xmlns:a16="http://schemas.microsoft.com/office/drawing/2014/main" xmlns="" id="{00000000-0008-0000-2000-00002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1" name="257 CuadroTexto">
          <a:extLst>
            <a:ext uri="{FF2B5EF4-FFF2-40B4-BE49-F238E27FC236}">
              <a16:creationId xmlns:a16="http://schemas.microsoft.com/office/drawing/2014/main" xmlns="" id="{00000000-0008-0000-2000-00002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2" name="258 CuadroTexto">
          <a:extLst>
            <a:ext uri="{FF2B5EF4-FFF2-40B4-BE49-F238E27FC236}">
              <a16:creationId xmlns:a16="http://schemas.microsoft.com/office/drawing/2014/main" xmlns="" id="{00000000-0008-0000-2000-00002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3" name="259 CuadroTexto">
          <a:extLst>
            <a:ext uri="{FF2B5EF4-FFF2-40B4-BE49-F238E27FC236}">
              <a16:creationId xmlns:a16="http://schemas.microsoft.com/office/drawing/2014/main" xmlns="" id="{00000000-0008-0000-2000-00002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4" name="260 CuadroTexto">
          <a:extLst>
            <a:ext uri="{FF2B5EF4-FFF2-40B4-BE49-F238E27FC236}">
              <a16:creationId xmlns:a16="http://schemas.microsoft.com/office/drawing/2014/main" xmlns="" id="{00000000-0008-0000-2000-00002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5" name="261 CuadroTexto">
          <a:extLst>
            <a:ext uri="{FF2B5EF4-FFF2-40B4-BE49-F238E27FC236}">
              <a16:creationId xmlns:a16="http://schemas.microsoft.com/office/drawing/2014/main" xmlns="" id="{00000000-0008-0000-2000-00002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6" name="262 CuadroTexto">
          <a:extLst>
            <a:ext uri="{FF2B5EF4-FFF2-40B4-BE49-F238E27FC236}">
              <a16:creationId xmlns:a16="http://schemas.microsoft.com/office/drawing/2014/main" xmlns="" id="{00000000-0008-0000-2000-00003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7" name="263 CuadroTexto">
          <a:extLst>
            <a:ext uri="{FF2B5EF4-FFF2-40B4-BE49-F238E27FC236}">
              <a16:creationId xmlns:a16="http://schemas.microsoft.com/office/drawing/2014/main" xmlns="" id="{00000000-0008-0000-2000-00003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8" name="264 CuadroTexto">
          <a:extLst>
            <a:ext uri="{FF2B5EF4-FFF2-40B4-BE49-F238E27FC236}">
              <a16:creationId xmlns:a16="http://schemas.microsoft.com/office/drawing/2014/main" xmlns="" id="{00000000-0008-0000-2000-00003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59" name="265 CuadroTexto">
          <a:extLst>
            <a:ext uri="{FF2B5EF4-FFF2-40B4-BE49-F238E27FC236}">
              <a16:creationId xmlns:a16="http://schemas.microsoft.com/office/drawing/2014/main" xmlns="" id="{00000000-0008-0000-2000-00003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0" name="266 CuadroTexto">
          <a:extLst>
            <a:ext uri="{FF2B5EF4-FFF2-40B4-BE49-F238E27FC236}">
              <a16:creationId xmlns:a16="http://schemas.microsoft.com/office/drawing/2014/main" xmlns="" id="{00000000-0008-0000-2000-00003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61" name="267 CuadroTexto">
          <a:extLst>
            <a:ext uri="{FF2B5EF4-FFF2-40B4-BE49-F238E27FC236}">
              <a16:creationId xmlns:a16="http://schemas.microsoft.com/office/drawing/2014/main" xmlns="" id="{00000000-0008-0000-2000-00003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662" name="268 CuadroTexto">
          <a:extLst>
            <a:ext uri="{FF2B5EF4-FFF2-40B4-BE49-F238E27FC236}">
              <a16:creationId xmlns:a16="http://schemas.microsoft.com/office/drawing/2014/main" xmlns="" id="{00000000-0008-0000-2000-00003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3" name="269 CuadroTexto">
          <a:extLst>
            <a:ext uri="{FF2B5EF4-FFF2-40B4-BE49-F238E27FC236}">
              <a16:creationId xmlns:a16="http://schemas.microsoft.com/office/drawing/2014/main" xmlns="" id="{00000000-0008-0000-2000-00003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4" name="270 CuadroTexto">
          <a:extLst>
            <a:ext uri="{FF2B5EF4-FFF2-40B4-BE49-F238E27FC236}">
              <a16:creationId xmlns:a16="http://schemas.microsoft.com/office/drawing/2014/main" xmlns="" id="{00000000-0008-0000-2000-00003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5" name="271 CuadroTexto">
          <a:extLst>
            <a:ext uri="{FF2B5EF4-FFF2-40B4-BE49-F238E27FC236}">
              <a16:creationId xmlns:a16="http://schemas.microsoft.com/office/drawing/2014/main" xmlns="" id="{00000000-0008-0000-2000-00003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6" name="272 CuadroTexto">
          <a:extLst>
            <a:ext uri="{FF2B5EF4-FFF2-40B4-BE49-F238E27FC236}">
              <a16:creationId xmlns:a16="http://schemas.microsoft.com/office/drawing/2014/main" xmlns="" id="{00000000-0008-0000-2000-00003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7" name="273 CuadroTexto">
          <a:extLst>
            <a:ext uri="{FF2B5EF4-FFF2-40B4-BE49-F238E27FC236}">
              <a16:creationId xmlns:a16="http://schemas.microsoft.com/office/drawing/2014/main" xmlns="" id="{00000000-0008-0000-2000-00003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8" name="274 CuadroTexto">
          <a:extLst>
            <a:ext uri="{FF2B5EF4-FFF2-40B4-BE49-F238E27FC236}">
              <a16:creationId xmlns:a16="http://schemas.microsoft.com/office/drawing/2014/main" xmlns="" id="{00000000-0008-0000-2000-00003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69" name="275 CuadroTexto">
          <a:extLst>
            <a:ext uri="{FF2B5EF4-FFF2-40B4-BE49-F238E27FC236}">
              <a16:creationId xmlns:a16="http://schemas.microsoft.com/office/drawing/2014/main" xmlns="" id="{00000000-0008-0000-2000-00003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0" name="276 CuadroTexto">
          <a:extLst>
            <a:ext uri="{FF2B5EF4-FFF2-40B4-BE49-F238E27FC236}">
              <a16:creationId xmlns:a16="http://schemas.microsoft.com/office/drawing/2014/main" xmlns="" id="{00000000-0008-0000-2000-00003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1" name="277 CuadroTexto">
          <a:extLst>
            <a:ext uri="{FF2B5EF4-FFF2-40B4-BE49-F238E27FC236}">
              <a16:creationId xmlns:a16="http://schemas.microsoft.com/office/drawing/2014/main" xmlns="" id="{00000000-0008-0000-2000-00003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2" name="278 CuadroTexto">
          <a:extLst>
            <a:ext uri="{FF2B5EF4-FFF2-40B4-BE49-F238E27FC236}">
              <a16:creationId xmlns:a16="http://schemas.microsoft.com/office/drawing/2014/main" xmlns="" id="{00000000-0008-0000-2000-00004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3" name="279 CuadroTexto">
          <a:extLst>
            <a:ext uri="{FF2B5EF4-FFF2-40B4-BE49-F238E27FC236}">
              <a16:creationId xmlns:a16="http://schemas.microsoft.com/office/drawing/2014/main" xmlns="" id="{00000000-0008-0000-2000-00004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4" name="280 CuadroTexto">
          <a:extLst>
            <a:ext uri="{FF2B5EF4-FFF2-40B4-BE49-F238E27FC236}">
              <a16:creationId xmlns:a16="http://schemas.microsoft.com/office/drawing/2014/main" xmlns="" id="{00000000-0008-0000-2000-00004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5" name="281 CuadroTexto">
          <a:extLst>
            <a:ext uri="{FF2B5EF4-FFF2-40B4-BE49-F238E27FC236}">
              <a16:creationId xmlns:a16="http://schemas.microsoft.com/office/drawing/2014/main" xmlns="" id="{00000000-0008-0000-2000-00004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6" name="282 CuadroTexto">
          <a:extLst>
            <a:ext uri="{FF2B5EF4-FFF2-40B4-BE49-F238E27FC236}">
              <a16:creationId xmlns:a16="http://schemas.microsoft.com/office/drawing/2014/main" xmlns="" id="{00000000-0008-0000-2000-00004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7" name="283 CuadroTexto">
          <a:extLst>
            <a:ext uri="{FF2B5EF4-FFF2-40B4-BE49-F238E27FC236}">
              <a16:creationId xmlns:a16="http://schemas.microsoft.com/office/drawing/2014/main" xmlns="" id="{00000000-0008-0000-2000-00004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678" name="284 CuadroTexto">
          <a:extLst>
            <a:ext uri="{FF2B5EF4-FFF2-40B4-BE49-F238E27FC236}">
              <a16:creationId xmlns:a16="http://schemas.microsoft.com/office/drawing/2014/main" xmlns="" id="{00000000-0008-0000-2000-00004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679" name="285 CuadroTexto">
          <a:extLst>
            <a:ext uri="{FF2B5EF4-FFF2-40B4-BE49-F238E27FC236}">
              <a16:creationId xmlns:a16="http://schemas.microsoft.com/office/drawing/2014/main" xmlns="" id="{00000000-0008-0000-2000-00004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0" name="286 CuadroTexto">
          <a:extLst>
            <a:ext uri="{FF2B5EF4-FFF2-40B4-BE49-F238E27FC236}">
              <a16:creationId xmlns:a16="http://schemas.microsoft.com/office/drawing/2014/main" xmlns="" id="{00000000-0008-0000-2000-00004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1" name="287 CuadroTexto">
          <a:extLst>
            <a:ext uri="{FF2B5EF4-FFF2-40B4-BE49-F238E27FC236}">
              <a16:creationId xmlns:a16="http://schemas.microsoft.com/office/drawing/2014/main" xmlns="" id="{00000000-0008-0000-2000-00004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2" name="288 CuadroTexto">
          <a:extLst>
            <a:ext uri="{FF2B5EF4-FFF2-40B4-BE49-F238E27FC236}">
              <a16:creationId xmlns:a16="http://schemas.microsoft.com/office/drawing/2014/main" xmlns="" id="{00000000-0008-0000-2000-00004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3" name="289 CuadroTexto">
          <a:extLst>
            <a:ext uri="{FF2B5EF4-FFF2-40B4-BE49-F238E27FC236}">
              <a16:creationId xmlns:a16="http://schemas.microsoft.com/office/drawing/2014/main" xmlns="" id="{00000000-0008-0000-2000-00004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4" name="290 CuadroTexto">
          <a:extLst>
            <a:ext uri="{FF2B5EF4-FFF2-40B4-BE49-F238E27FC236}">
              <a16:creationId xmlns:a16="http://schemas.microsoft.com/office/drawing/2014/main" xmlns="" id="{00000000-0008-0000-2000-00004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5" name="291 CuadroTexto">
          <a:extLst>
            <a:ext uri="{FF2B5EF4-FFF2-40B4-BE49-F238E27FC236}">
              <a16:creationId xmlns:a16="http://schemas.microsoft.com/office/drawing/2014/main" xmlns="" id="{00000000-0008-0000-2000-00004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6" name="292 CuadroTexto">
          <a:extLst>
            <a:ext uri="{FF2B5EF4-FFF2-40B4-BE49-F238E27FC236}">
              <a16:creationId xmlns:a16="http://schemas.microsoft.com/office/drawing/2014/main" xmlns="" id="{00000000-0008-0000-2000-00004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7" name="293 CuadroTexto">
          <a:extLst>
            <a:ext uri="{FF2B5EF4-FFF2-40B4-BE49-F238E27FC236}">
              <a16:creationId xmlns:a16="http://schemas.microsoft.com/office/drawing/2014/main" xmlns="" id="{00000000-0008-0000-2000-00004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8" name="294 CuadroTexto">
          <a:extLst>
            <a:ext uri="{FF2B5EF4-FFF2-40B4-BE49-F238E27FC236}">
              <a16:creationId xmlns:a16="http://schemas.microsoft.com/office/drawing/2014/main" xmlns="" id="{00000000-0008-0000-2000-00005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89" name="295 CuadroTexto">
          <a:extLst>
            <a:ext uri="{FF2B5EF4-FFF2-40B4-BE49-F238E27FC236}">
              <a16:creationId xmlns:a16="http://schemas.microsoft.com/office/drawing/2014/main" xmlns="" id="{00000000-0008-0000-2000-00005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690" name="296 CuadroTexto">
          <a:extLst>
            <a:ext uri="{FF2B5EF4-FFF2-40B4-BE49-F238E27FC236}">
              <a16:creationId xmlns:a16="http://schemas.microsoft.com/office/drawing/2014/main" xmlns="" id="{00000000-0008-0000-2000-00005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1" name="298 CuadroTexto">
          <a:extLst>
            <a:ext uri="{FF2B5EF4-FFF2-40B4-BE49-F238E27FC236}">
              <a16:creationId xmlns:a16="http://schemas.microsoft.com/office/drawing/2014/main" xmlns="" id="{00000000-0008-0000-2000-000053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2" name="299 CuadroTexto">
          <a:extLst>
            <a:ext uri="{FF2B5EF4-FFF2-40B4-BE49-F238E27FC236}">
              <a16:creationId xmlns:a16="http://schemas.microsoft.com/office/drawing/2014/main" xmlns="" id="{00000000-0008-0000-2000-000054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3" name="300 CuadroTexto">
          <a:extLst>
            <a:ext uri="{FF2B5EF4-FFF2-40B4-BE49-F238E27FC236}">
              <a16:creationId xmlns:a16="http://schemas.microsoft.com/office/drawing/2014/main" xmlns="" id="{00000000-0008-0000-2000-000055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4" name="301 CuadroTexto">
          <a:extLst>
            <a:ext uri="{FF2B5EF4-FFF2-40B4-BE49-F238E27FC236}">
              <a16:creationId xmlns:a16="http://schemas.microsoft.com/office/drawing/2014/main" xmlns="" id="{00000000-0008-0000-2000-000056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5" name="302 CuadroTexto">
          <a:extLst>
            <a:ext uri="{FF2B5EF4-FFF2-40B4-BE49-F238E27FC236}">
              <a16:creationId xmlns:a16="http://schemas.microsoft.com/office/drawing/2014/main" xmlns="" id="{00000000-0008-0000-2000-000057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6" name="303 CuadroTexto">
          <a:extLst>
            <a:ext uri="{FF2B5EF4-FFF2-40B4-BE49-F238E27FC236}">
              <a16:creationId xmlns:a16="http://schemas.microsoft.com/office/drawing/2014/main" xmlns="" id="{00000000-0008-0000-2000-000058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7" name="304 CuadroTexto">
          <a:extLst>
            <a:ext uri="{FF2B5EF4-FFF2-40B4-BE49-F238E27FC236}">
              <a16:creationId xmlns:a16="http://schemas.microsoft.com/office/drawing/2014/main" xmlns="" id="{00000000-0008-0000-2000-000059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8" name="305 CuadroTexto">
          <a:extLst>
            <a:ext uri="{FF2B5EF4-FFF2-40B4-BE49-F238E27FC236}">
              <a16:creationId xmlns:a16="http://schemas.microsoft.com/office/drawing/2014/main" xmlns="" id="{00000000-0008-0000-2000-00005A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699" name="452 CuadroTexto">
          <a:extLst>
            <a:ext uri="{FF2B5EF4-FFF2-40B4-BE49-F238E27FC236}">
              <a16:creationId xmlns:a16="http://schemas.microsoft.com/office/drawing/2014/main" xmlns="" id="{00000000-0008-0000-2000-00005B12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00" name="17 CuadroTexto">
          <a:extLst>
            <a:ext uri="{FF2B5EF4-FFF2-40B4-BE49-F238E27FC236}">
              <a16:creationId xmlns:a16="http://schemas.microsoft.com/office/drawing/2014/main" xmlns="" id="{00000000-0008-0000-2000-00005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4701" name="90 CuadroTexto">
          <a:extLst>
            <a:ext uri="{FF2B5EF4-FFF2-40B4-BE49-F238E27FC236}">
              <a16:creationId xmlns:a16="http://schemas.microsoft.com/office/drawing/2014/main" xmlns="" id="{00000000-0008-0000-2000-00005D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2" name="91 CuadroTexto">
          <a:extLst>
            <a:ext uri="{FF2B5EF4-FFF2-40B4-BE49-F238E27FC236}">
              <a16:creationId xmlns:a16="http://schemas.microsoft.com/office/drawing/2014/main" xmlns="" id="{00000000-0008-0000-2000-00005E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3" name="92 CuadroTexto">
          <a:extLst>
            <a:ext uri="{FF2B5EF4-FFF2-40B4-BE49-F238E27FC236}">
              <a16:creationId xmlns:a16="http://schemas.microsoft.com/office/drawing/2014/main" xmlns="" id="{00000000-0008-0000-2000-00005F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4" name="93 CuadroTexto">
          <a:extLst>
            <a:ext uri="{FF2B5EF4-FFF2-40B4-BE49-F238E27FC236}">
              <a16:creationId xmlns:a16="http://schemas.microsoft.com/office/drawing/2014/main" xmlns="" id="{00000000-0008-0000-2000-000060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5" name="94 CuadroTexto">
          <a:extLst>
            <a:ext uri="{FF2B5EF4-FFF2-40B4-BE49-F238E27FC236}">
              <a16:creationId xmlns:a16="http://schemas.microsoft.com/office/drawing/2014/main" xmlns="" id="{00000000-0008-0000-2000-000061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6" name="95 CuadroTexto">
          <a:extLst>
            <a:ext uri="{FF2B5EF4-FFF2-40B4-BE49-F238E27FC236}">
              <a16:creationId xmlns:a16="http://schemas.microsoft.com/office/drawing/2014/main" xmlns="" id="{00000000-0008-0000-2000-000062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7" name="96 CuadroTexto">
          <a:extLst>
            <a:ext uri="{FF2B5EF4-FFF2-40B4-BE49-F238E27FC236}">
              <a16:creationId xmlns:a16="http://schemas.microsoft.com/office/drawing/2014/main" xmlns="" id="{00000000-0008-0000-2000-000063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8" name="97 CuadroTexto">
          <a:extLst>
            <a:ext uri="{FF2B5EF4-FFF2-40B4-BE49-F238E27FC236}">
              <a16:creationId xmlns:a16="http://schemas.microsoft.com/office/drawing/2014/main" xmlns="" id="{00000000-0008-0000-2000-000064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09" name="98 CuadroTexto">
          <a:extLst>
            <a:ext uri="{FF2B5EF4-FFF2-40B4-BE49-F238E27FC236}">
              <a16:creationId xmlns:a16="http://schemas.microsoft.com/office/drawing/2014/main" xmlns="" id="{00000000-0008-0000-2000-000065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0" name="99 CuadroTexto">
          <a:extLst>
            <a:ext uri="{FF2B5EF4-FFF2-40B4-BE49-F238E27FC236}">
              <a16:creationId xmlns:a16="http://schemas.microsoft.com/office/drawing/2014/main" xmlns="" id="{00000000-0008-0000-2000-000066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1" name="100 CuadroTexto">
          <a:extLst>
            <a:ext uri="{FF2B5EF4-FFF2-40B4-BE49-F238E27FC236}">
              <a16:creationId xmlns:a16="http://schemas.microsoft.com/office/drawing/2014/main" xmlns="" id="{00000000-0008-0000-2000-000067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4712" name="101 CuadroTexto">
          <a:extLst>
            <a:ext uri="{FF2B5EF4-FFF2-40B4-BE49-F238E27FC236}">
              <a16:creationId xmlns:a16="http://schemas.microsoft.com/office/drawing/2014/main" xmlns="" id="{00000000-0008-0000-2000-00006812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713" name="118 CuadroTexto">
          <a:extLst>
            <a:ext uri="{FF2B5EF4-FFF2-40B4-BE49-F238E27FC236}">
              <a16:creationId xmlns:a16="http://schemas.microsoft.com/office/drawing/2014/main" xmlns="" id="{00000000-0008-0000-2000-00006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4" name="119 CuadroTexto">
          <a:extLst>
            <a:ext uri="{FF2B5EF4-FFF2-40B4-BE49-F238E27FC236}">
              <a16:creationId xmlns:a16="http://schemas.microsoft.com/office/drawing/2014/main" xmlns="" id="{00000000-0008-0000-2000-00006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5" name="120 CuadroTexto">
          <a:extLst>
            <a:ext uri="{FF2B5EF4-FFF2-40B4-BE49-F238E27FC236}">
              <a16:creationId xmlns:a16="http://schemas.microsoft.com/office/drawing/2014/main" xmlns="" id="{00000000-0008-0000-2000-00006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6" name="121 CuadroTexto">
          <a:extLst>
            <a:ext uri="{FF2B5EF4-FFF2-40B4-BE49-F238E27FC236}">
              <a16:creationId xmlns:a16="http://schemas.microsoft.com/office/drawing/2014/main" xmlns="" id="{00000000-0008-0000-2000-00006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7" name="122 CuadroTexto">
          <a:extLst>
            <a:ext uri="{FF2B5EF4-FFF2-40B4-BE49-F238E27FC236}">
              <a16:creationId xmlns:a16="http://schemas.microsoft.com/office/drawing/2014/main" xmlns="" id="{00000000-0008-0000-2000-00006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8" name="123 CuadroTexto">
          <a:extLst>
            <a:ext uri="{FF2B5EF4-FFF2-40B4-BE49-F238E27FC236}">
              <a16:creationId xmlns:a16="http://schemas.microsoft.com/office/drawing/2014/main" xmlns="" id="{00000000-0008-0000-2000-00006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19" name="124 CuadroTexto">
          <a:extLst>
            <a:ext uri="{FF2B5EF4-FFF2-40B4-BE49-F238E27FC236}">
              <a16:creationId xmlns:a16="http://schemas.microsoft.com/office/drawing/2014/main" xmlns="" id="{00000000-0008-0000-2000-00006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0" name="125 CuadroTexto">
          <a:extLst>
            <a:ext uri="{FF2B5EF4-FFF2-40B4-BE49-F238E27FC236}">
              <a16:creationId xmlns:a16="http://schemas.microsoft.com/office/drawing/2014/main" xmlns="" id="{00000000-0008-0000-2000-00007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1" name="143 CuadroTexto">
          <a:extLst>
            <a:ext uri="{FF2B5EF4-FFF2-40B4-BE49-F238E27FC236}">
              <a16:creationId xmlns:a16="http://schemas.microsoft.com/office/drawing/2014/main" xmlns="" id="{00000000-0008-0000-2000-00007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2" name="144 CuadroTexto">
          <a:extLst>
            <a:ext uri="{FF2B5EF4-FFF2-40B4-BE49-F238E27FC236}">
              <a16:creationId xmlns:a16="http://schemas.microsoft.com/office/drawing/2014/main" xmlns="" id="{00000000-0008-0000-2000-00007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3" name="145 CuadroTexto">
          <a:extLst>
            <a:ext uri="{FF2B5EF4-FFF2-40B4-BE49-F238E27FC236}">
              <a16:creationId xmlns:a16="http://schemas.microsoft.com/office/drawing/2014/main" xmlns="" id="{00000000-0008-0000-2000-00007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4" name="146 CuadroTexto">
          <a:extLst>
            <a:ext uri="{FF2B5EF4-FFF2-40B4-BE49-F238E27FC236}">
              <a16:creationId xmlns:a16="http://schemas.microsoft.com/office/drawing/2014/main" xmlns="" id="{00000000-0008-0000-2000-00007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5" name="147 CuadroTexto">
          <a:extLst>
            <a:ext uri="{FF2B5EF4-FFF2-40B4-BE49-F238E27FC236}">
              <a16:creationId xmlns:a16="http://schemas.microsoft.com/office/drawing/2014/main" xmlns="" id="{00000000-0008-0000-2000-00007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6" name="148 CuadroTexto">
          <a:extLst>
            <a:ext uri="{FF2B5EF4-FFF2-40B4-BE49-F238E27FC236}">
              <a16:creationId xmlns:a16="http://schemas.microsoft.com/office/drawing/2014/main" xmlns="" id="{00000000-0008-0000-2000-00007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7" name="149 CuadroTexto">
          <a:extLst>
            <a:ext uri="{FF2B5EF4-FFF2-40B4-BE49-F238E27FC236}">
              <a16:creationId xmlns:a16="http://schemas.microsoft.com/office/drawing/2014/main" xmlns="" id="{00000000-0008-0000-2000-00007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8" name="150 CuadroTexto">
          <a:extLst>
            <a:ext uri="{FF2B5EF4-FFF2-40B4-BE49-F238E27FC236}">
              <a16:creationId xmlns:a16="http://schemas.microsoft.com/office/drawing/2014/main" xmlns="" id="{00000000-0008-0000-2000-00007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29" name="151 CuadroTexto">
          <a:extLst>
            <a:ext uri="{FF2B5EF4-FFF2-40B4-BE49-F238E27FC236}">
              <a16:creationId xmlns:a16="http://schemas.microsoft.com/office/drawing/2014/main" xmlns="" id="{00000000-0008-0000-2000-00007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0" name="152 CuadroTexto">
          <a:extLst>
            <a:ext uri="{FF2B5EF4-FFF2-40B4-BE49-F238E27FC236}">
              <a16:creationId xmlns:a16="http://schemas.microsoft.com/office/drawing/2014/main" xmlns="" id="{00000000-0008-0000-2000-00007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1" name="153 CuadroTexto">
          <a:extLst>
            <a:ext uri="{FF2B5EF4-FFF2-40B4-BE49-F238E27FC236}">
              <a16:creationId xmlns:a16="http://schemas.microsoft.com/office/drawing/2014/main" xmlns="" id="{00000000-0008-0000-2000-00007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2" name="154 CuadroTexto">
          <a:extLst>
            <a:ext uri="{FF2B5EF4-FFF2-40B4-BE49-F238E27FC236}">
              <a16:creationId xmlns:a16="http://schemas.microsoft.com/office/drawing/2014/main" xmlns="" id="{00000000-0008-0000-2000-00007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3" name="155 CuadroTexto">
          <a:extLst>
            <a:ext uri="{FF2B5EF4-FFF2-40B4-BE49-F238E27FC236}">
              <a16:creationId xmlns:a16="http://schemas.microsoft.com/office/drawing/2014/main" xmlns="" id="{00000000-0008-0000-2000-00007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4" name="156 CuadroTexto">
          <a:extLst>
            <a:ext uri="{FF2B5EF4-FFF2-40B4-BE49-F238E27FC236}">
              <a16:creationId xmlns:a16="http://schemas.microsoft.com/office/drawing/2014/main" xmlns="" id="{00000000-0008-0000-2000-00007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5" name="157 CuadroTexto">
          <a:extLst>
            <a:ext uri="{FF2B5EF4-FFF2-40B4-BE49-F238E27FC236}">
              <a16:creationId xmlns:a16="http://schemas.microsoft.com/office/drawing/2014/main" xmlns="" id="{00000000-0008-0000-2000-00007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6" name="158 CuadroTexto">
          <a:extLst>
            <a:ext uri="{FF2B5EF4-FFF2-40B4-BE49-F238E27FC236}">
              <a16:creationId xmlns:a16="http://schemas.microsoft.com/office/drawing/2014/main" xmlns="" id="{00000000-0008-0000-2000-00008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7" name="159 CuadroTexto">
          <a:extLst>
            <a:ext uri="{FF2B5EF4-FFF2-40B4-BE49-F238E27FC236}">
              <a16:creationId xmlns:a16="http://schemas.microsoft.com/office/drawing/2014/main" xmlns="" id="{00000000-0008-0000-2000-00008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8" name="160 CuadroTexto">
          <a:extLst>
            <a:ext uri="{FF2B5EF4-FFF2-40B4-BE49-F238E27FC236}">
              <a16:creationId xmlns:a16="http://schemas.microsoft.com/office/drawing/2014/main" xmlns="" id="{00000000-0008-0000-2000-00008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39" name="161 CuadroTexto">
          <a:extLst>
            <a:ext uri="{FF2B5EF4-FFF2-40B4-BE49-F238E27FC236}">
              <a16:creationId xmlns:a16="http://schemas.microsoft.com/office/drawing/2014/main" xmlns="" id="{00000000-0008-0000-2000-00008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0" name="162 CuadroTexto">
          <a:extLst>
            <a:ext uri="{FF2B5EF4-FFF2-40B4-BE49-F238E27FC236}">
              <a16:creationId xmlns:a16="http://schemas.microsoft.com/office/drawing/2014/main" xmlns="" id="{00000000-0008-0000-2000-00008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1" name="163 CuadroTexto">
          <a:extLst>
            <a:ext uri="{FF2B5EF4-FFF2-40B4-BE49-F238E27FC236}">
              <a16:creationId xmlns:a16="http://schemas.microsoft.com/office/drawing/2014/main" xmlns="" id="{00000000-0008-0000-2000-00008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2" name="164 CuadroTexto">
          <a:extLst>
            <a:ext uri="{FF2B5EF4-FFF2-40B4-BE49-F238E27FC236}">
              <a16:creationId xmlns:a16="http://schemas.microsoft.com/office/drawing/2014/main" xmlns="" id="{00000000-0008-0000-2000-00008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3" name="165 CuadroTexto">
          <a:extLst>
            <a:ext uri="{FF2B5EF4-FFF2-40B4-BE49-F238E27FC236}">
              <a16:creationId xmlns:a16="http://schemas.microsoft.com/office/drawing/2014/main" xmlns="" id="{00000000-0008-0000-2000-00008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4" name="166 CuadroTexto">
          <a:extLst>
            <a:ext uri="{FF2B5EF4-FFF2-40B4-BE49-F238E27FC236}">
              <a16:creationId xmlns:a16="http://schemas.microsoft.com/office/drawing/2014/main" xmlns="" id="{00000000-0008-0000-2000-00008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5" name="167 CuadroTexto">
          <a:extLst>
            <a:ext uri="{FF2B5EF4-FFF2-40B4-BE49-F238E27FC236}">
              <a16:creationId xmlns:a16="http://schemas.microsoft.com/office/drawing/2014/main" xmlns="" id="{00000000-0008-0000-2000-00008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6" name="168 CuadroTexto">
          <a:extLst>
            <a:ext uri="{FF2B5EF4-FFF2-40B4-BE49-F238E27FC236}">
              <a16:creationId xmlns:a16="http://schemas.microsoft.com/office/drawing/2014/main" xmlns="" id="{00000000-0008-0000-2000-00008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7" name="169 CuadroTexto">
          <a:extLst>
            <a:ext uri="{FF2B5EF4-FFF2-40B4-BE49-F238E27FC236}">
              <a16:creationId xmlns:a16="http://schemas.microsoft.com/office/drawing/2014/main" xmlns="" id="{00000000-0008-0000-2000-00008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8" name="170 CuadroTexto">
          <a:extLst>
            <a:ext uri="{FF2B5EF4-FFF2-40B4-BE49-F238E27FC236}">
              <a16:creationId xmlns:a16="http://schemas.microsoft.com/office/drawing/2014/main" xmlns="" id="{00000000-0008-0000-2000-00008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49" name="171 CuadroTexto">
          <a:extLst>
            <a:ext uri="{FF2B5EF4-FFF2-40B4-BE49-F238E27FC236}">
              <a16:creationId xmlns:a16="http://schemas.microsoft.com/office/drawing/2014/main" xmlns="" id="{00000000-0008-0000-2000-00008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0" name="172 CuadroTexto">
          <a:extLst>
            <a:ext uri="{FF2B5EF4-FFF2-40B4-BE49-F238E27FC236}">
              <a16:creationId xmlns:a16="http://schemas.microsoft.com/office/drawing/2014/main" xmlns="" id="{00000000-0008-0000-2000-00008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1" name="173 CuadroTexto">
          <a:extLst>
            <a:ext uri="{FF2B5EF4-FFF2-40B4-BE49-F238E27FC236}">
              <a16:creationId xmlns:a16="http://schemas.microsoft.com/office/drawing/2014/main" xmlns="" id="{00000000-0008-0000-2000-00008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2" name="174 CuadroTexto">
          <a:extLst>
            <a:ext uri="{FF2B5EF4-FFF2-40B4-BE49-F238E27FC236}">
              <a16:creationId xmlns:a16="http://schemas.microsoft.com/office/drawing/2014/main" xmlns="" id="{00000000-0008-0000-2000-00009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3" name="175 CuadroTexto">
          <a:extLst>
            <a:ext uri="{FF2B5EF4-FFF2-40B4-BE49-F238E27FC236}">
              <a16:creationId xmlns:a16="http://schemas.microsoft.com/office/drawing/2014/main" xmlns="" id="{00000000-0008-0000-2000-00009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4" name="176 CuadroTexto">
          <a:extLst>
            <a:ext uri="{FF2B5EF4-FFF2-40B4-BE49-F238E27FC236}">
              <a16:creationId xmlns:a16="http://schemas.microsoft.com/office/drawing/2014/main" xmlns="" id="{00000000-0008-0000-2000-00009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5" name="177 CuadroTexto">
          <a:extLst>
            <a:ext uri="{FF2B5EF4-FFF2-40B4-BE49-F238E27FC236}">
              <a16:creationId xmlns:a16="http://schemas.microsoft.com/office/drawing/2014/main" xmlns="" id="{00000000-0008-0000-2000-00009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6" name="178 CuadroTexto">
          <a:extLst>
            <a:ext uri="{FF2B5EF4-FFF2-40B4-BE49-F238E27FC236}">
              <a16:creationId xmlns:a16="http://schemas.microsoft.com/office/drawing/2014/main" xmlns="" id="{00000000-0008-0000-2000-00009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7" name="179 CuadroTexto">
          <a:extLst>
            <a:ext uri="{FF2B5EF4-FFF2-40B4-BE49-F238E27FC236}">
              <a16:creationId xmlns:a16="http://schemas.microsoft.com/office/drawing/2014/main" xmlns="" id="{00000000-0008-0000-2000-00009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8" name="180 CuadroTexto">
          <a:extLst>
            <a:ext uri="{FF2B5EF4-FFF2-40B4-BE49-F238E27FC236}">
              <a16:creationId xmlns:a16="http://schemas.microsoft.com/office/drawing/2014/main" xmlns="" id="{00000000-0008-0000-2000-00009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59" name="181 CuadroTexto">
          <a:extLst>
            <a:ext uri="{FF2B5EF4-FFF2-40B4-BE49-F238E27FC236}">
              <a16:creationId xmlns:a16="http://schemas.microsoft.com/office/drawing/2014/main" xmlns="" id="{00000000-0008-0000-2000-00009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0" name="182 CuadroTexto">
          <a:extLst>
            <a:ext uri="{FF2B5EF4-FFF2-40B4-BE49-F238E27FC236}">
              <a16:creationId xmlns:a16="http://schemas.microsoft.com/office/drawing/2014/main" xmlns="" id="{00000000-0008-0000-2000-00009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1" name="183 CuadroTexto">
          <a:extLst>
            <a:ext uri="{FF2B5EF4-FFF2-40B4-BE49-F238E27FC236}">
              <a16:creationId xmlns:a16="http://schemas.microsoft.com/office/drawing/2014/main" xmlns="" id="{00000000-0008-0000-2000-00009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2" name="184 CuadroTexto">
          <a:extLst>
            <a:ext uri="{FF2B5EF4-FFF2-40B4-BE49-F238E27FC236}">
              <a16:creationId xmlns:a16="http://schemas.microsoft.com/office/drawing/2014/main" xmlns="" id="{00000000-0008-0000-2000-00009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3" name="185 CuadroTexto">
          <a:extLst>
            <a:ext uri="{FF2B5EF4-FFF2-40B4-BE49-F238E27FC236}">
              <a16:creationId xmlns:a16="http://schemas.microsoft.com/office/drawing/2014/main" xmlns="" id="{00000000-0008-0000-2000-00009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4" name="186 CuadroTexto">
          <a:extLst>
            <a:ext uri="{FF2B5EF4-FFF2-40B4-BE49-F238E27FC236}">
              <a16:creationId xmlns:a16="http://schemas.microsoft.com/office/drawing/2014/main" xmlns="" id="{00000000-0008-0000-2000-00009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5" name="187 CuadroTexto">
          <a:extLst>
            <a:ext uri="{FF2B5EF4-FFF2-40B4-BE49-F238E27FC236}">
              <a16:creationId xmlns:a16="http://schemas.microsoft.com/office/drawing/2014/main" xmlns="" id="{00000000-0008-0000-2000-00009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6" name="188 CuadroTexto">
          <a:extLst>
            <a:ext uri="{FF2B5EF4-FFF2-40B4-BE49-F238E27FC236}">
              <a16:creationId xmlns:a16="http://schemas.microsoft.com/office/drawing/2014/main" xmlns="" id="{00000000-0008-0000-2000-00009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7" name="189 CuadroTexto">
          <a:extLst>
            <a:ext uri="{FF2B5EF4-FFF2-40B4-BE49-F238E27FC236}">
              <a16:creationId xmlns:a16="http://schemas.microsoft.com/office/drawing/2014/main" xmlns="" id="{00000000-0008-0000-2000-00009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8" name="190 CuadroTexto">
          <a:extLst>
            <a:ext uri="{FF2B5EF4-FFF2-40B4-BE49-F238E27FC236}">
              <a16:creationId xmlns:a16="http://schemas.microsoft.com/office/drawing/2014/main" xmlns="" id="{00000000-0008-0000-2000-0000A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69" name="191 CuadroTexto">
          <a:extLst>
            <a:ext uri="{FF2B5EF4-FFF2-40B4-BE49-F238E27FC236}">
              <a16:creationId xmlns:a16="http://schemas.microsoft.com/office/drawing/2014/main" xmlns="" id="{00000000-0008-0000-2000-0000A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0" name="192 CuadroTexto">
          <a:extLst>
            <a:ext uri="{FF2B5EF4-FFF2-40B4-BE49-F238E27FC236}">
              <a16:creationId xmlns:a16="http://schemas.microsoft.com/office/drawing/2014/main" xmlns="" id="{00000000-0008-0000-2000-0000A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1" name="193 CuadroTexto">
          <a:extLst>
            <a:ext uri="{FF2B5EF4-FFF2-40B4-BE49-F238E27FC236}">
              <a16:creationId xmlns:a16="http://schemas.microsoft.com/office/drawing/2014/main" xmlns="" id="{00000000-0008-0000-2000-0000A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2" name="194 CuadroTexto">
          <a:extLst>
            <a:ext uri="{FF2B5EF4-FFF2-40B4-BE49-F238E27FC236}">
              <a16:creationId xmlns:a16="http://schemas.microsoft.com/office/drawing/2014/main" xmlns="" id="{00000000-0008-0000-2000-0000A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3" name="195 CuadroTexto">
          <a:extLst>
            <a:ext uri="{FF2B5EF4-FFF2-40B4-BE49-F238E27FC236}">
              <a16:creationId xmlns:a16="http://schemas.microsoft.com/office/drawing/2014/main" xmlns="" id="{00000000-0008-0000-2000-0000A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4" name="196 CuadroTexto">
          <a:extLst>
            <a:ext uri="{FF2B5EF4-FFF2-40B4-BE49-F238E27FC236}">
              <a16:creationId xmlns:a16="http://schemas.microsoft.com/office/drawing/2014/main" xmlns="" id="{00000000-0008-0000-2000-0000A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5" name="197 CuadroTexto">
          <a:extLst>
            <a:ext uri="{FF2B5EF4-FFF2-40B4-BE49-F238E27FC236}">
              <a16:creationId xmlns:a16="http://schemas.microsoft.com/office/drawing/2014/main" xmlns="" id="{00000000-0008-0000-2000-0000A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6" name="198 CuadroTexto">
          <a:extLst>
            <a:ext uri="{FF2B5EF4-FFF2-40B4-BE49-F238E27FC236}">
              <a16:creationId xmlns:a16="http://schemas.microsoft.com/office/drawing/2014/main" xmlns="" id="{00000000-0008-0000-2000-0000A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7" name="199 CuadroTexto">
          <a:extLst>
            <a:ext uri="{FF2B5EF4-FFF2-40B4-BE49-F238E27FC236}">
              <a16:creationId xmlns:a16="http://schemas.microsoft.com/office/drawing/2014/main" xmlns="" id="{00000000-0008-0000-2000-0000A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8" name="200 CuadroTexto">
          <a:extLst>
            <a:ext uri="{FF2B5EF4-FFF2-40B4-BE49-F238E27FC236}">
              <a16:creationId xmlns:a16="http://schemas.microsoft.com/office/drawing/2014/main" xmlns="" id="{00000000-0008-0000-2000-0000A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79" name="201 CuadroTexto">
          <a:extLst>
            <a:ext uri="{FF2B5EF4-FFF2-40B4-BE49-F238E27FC236}">
              <a16:creationId xmlns:a16="http://schemas.microsoft.com/office/drawing/2014/main" xmlns="" id="{00000000-0008-0000-2000-0000A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0" name="202 CuadroTexto">
          <a:extLst>
            <a:ext uri="{FF2B5EF4-FFF2-40B4-BE49-F238E27FC236}">
              <a16:creationId xmlns:a16="http://schemas.microsoft.com/office/drawing/2014/main" xmlns="" id="{00000000-0008-0000-2000-0000A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1" name="203 CuadroTexto">
          <a:extLst>
            <a:ext uri="{FF2B5EF4-FFF2-40B4-BE49-F238E27FC236}">
              <a16:creationId xmlns:a16="http://schemas.microsoft.com/office/drawing/2014/main" xmlns="" id="{00000000-0008-0000-2000-0000A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2" name="204 CuadroTexto">
          <a:extLst>
            <a:ext uri="{FF2B5EF4-FFF2-40B4-BE49-F238E27FC236}">
              <a16:creationId xmlns:a16="http://schemas.microsoft.com/office/drawing/2014/main" xmlns="" id="{00000000-0008-0000-2000-0000A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3" name="205 CuadroTexto">
          <a:extLst>
            <a:ext uri="{FF2B5EF4-FFF2-40B4-BE49-F238E27FC236}">
              <a16:creationId xmlns:a16="http://schemas.microsoft.com/office/drawing/2014/main" xmlns="" id="{00000000-0008-0000-2000-0000A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4" name="206 CuadroTexto">
          <a:extLst>
            <a:ext uri="{FF2B5EF4-FFF2-40B4-BE49-F238E27FC236}">
              <a16:creationId xmlns:a16="http://schemas.microsoft.com/office/drawing/2014/main" xmlns="" id="{00000000-0008-0000-2000-0000B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5" name="207 CuadroTexto">
          <a:extLst>
            <a:ext uri="{FF2B5EF4-FFF2-40B4-BE49-F238E27FC236}">
              <a16:creationId xmlns:a16="http://schemas.microsoft.com/office/drawing/2014/main" xmlns="" id="{00000000-0008-0000-2000-0000B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6" name="208 CuadroTexto">
          <a:extLst>
            <a:ext uri="{FF2B5EF4-FFF2-40B4-BE49-F238E27FC236}">
              <a16:creationId xmlns:a16="http://schemas.microsoft.com/office/drawing/2014/main" xmlns="" id="{00000000-0008-0000-2000-0000B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7" name="209 CuadroTexto">
          <a:extLst>
            <a:ext uri="{FF2B5EF4-FFF2-40B4-BE49-F238E27FC236}">
              <a16:creationId xmlns:a16="http://schemas.microsoft.com/office/drawing/2014/main" xmlns="" id="{00000000-0008-0000-2000-0000B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8" name="210 CuadroTexto">
          <a:extLst>
            <a:ext uri="{FF2B5EF4-FFF2-40B4-BE49-F238E27FC236}">
              <a16:creationId xmlns:a16="http://schemas.microsoft.com/office/drawing/2014/main" xmlns="" id="{00000000-0008-0000-2000-0000B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89" name="211 CuadroTexto">
          <a:extLst>
            <a:ext uri="{FF2B5EF4-FFF2-40B4-BE49-F238E27FC236}">
              <a16:creationId xmlns:a16="http://schemas.microsoft.com/office/drawing/2014/main" xmlns="" id="{00000000-0008-0000-2000-0000B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0" name="212 CuadroTexto">
          <a:extLst>
            <a:ext uri="{FF2B5EF4-FFF2-40B4-BE49-F238E27FC236}">
              <a16:creationId xmlns:a16="http://schemas.microsoft.com/office/drawing/2014/main" xmlns="" id="{00000000-0008-0000-2000-0000B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1" name="213 CuadroTexto">
          <a:extLst>
            <a:ext uri="{FF2B5EF4-FFF2-40B4-BE49-F238E27FC236}">
              <a16:creationId xmlns:a16="http://schemas.microsoft.com/office/drawing/2014/main" xmlns="" id="{00000000-0008-0000-2000-0000B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2" name="214 CuadroTexto">
          <a:extLst>
            <a:ext uri="{FF2B5EF4-FFF2-40B4-BE49-F238E27FC236}">
              <a16:creationId xmlns:a16="http://schemas.microsoft.com/office/drawing/2014/main" xmlns="" id="{00000000-0008-0000-2000-0000B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3" name="215 CuadroTexto">
          <a:extLst>
            <a:ext uri="{FF2B5EF4-FFF2-40B4-BE49-F238E27FC236}">
              <a16:creationId xmlns:a16="http://schemas.microsoft.com/office/drawing/2014/main" xmlns="" id="{00000000-0008-0000-2000-0000B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4" name="216 CuadroTexto">
          <a:extLst>
            <a:ext uri="{FF2B5EF4-FFF2-40B4-BE49-F238E27FC236}">
              <a16:creationId xmlns:a16="http://schemas.microsoft.com/office/drawing/2014/main" xmlns="" id="{00000000-0008-0000-2000-0000B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5" name="217 CuadroTexto">
          <a:extLst>
            <a:ext uri="{FF2B5EF4-FFF2-40B4-BE49-F238E27FC236}">
              <a16:creationId xmlns:a16="http://schemas.microsoft.com/office/drawing/2014/main" xmlns="" id="{00000000-0008-0000-2000-0000B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6" name="218 CuadroTexto">
          <a:extLst>
            <a:ext uri="{FF2B5EF4-FFF2-40B4-BE49-F238E27FC236}">
              <a16:creationId xmlns:a16="http://schemas.microsoft.com/office/drawing/2014/main" xmlns="" id="{00000000-0008-0000-2000-0000B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7" name="219 CuadroTexto">
          <a:extLst>
            <a:ext uri="{FF2B5EF4-FFF2-40B4-BE49-F238E27FC236}">
              <a16:creationId xmlns:a16="http://schemas.microsoft.com/office/drawing/2014/main" xmlns="" id="{00000000-0008-0000-2000-0000B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8" name="220 CuadroTexto">
          <a:extLst>
            <a:ext uri="{FF2B5EF4-FFF2-40B4-BE49-F238E27FC236}">
              <a16:creationId xmlns:a16="http://schemas.microsoft.com/office/drawing/2014/main" xmlns="" id="{00000000-0008-0000-2000-0000B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799" name="221 CuadroTexto">
          <a:extLst>
            <a:ext uri="{FF2B5EF4-FFF2-40B4-BE49-F238E27FC236}">
              <a16:creationId xmlns:a16="http://schemas.microsoft.com/office/drawing/2014/main" xmlns="" id="{00000000-0008-0000-2000-0000B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0" name="222 CuadroTexto">
          <a:extLst>
            <a:ext uri="{FF2B5EF4-FFF2-40B4-BE49-F238E27FC236}">
              <a16:creationId xmlns:a16="http://schemas.microsoft.com/office/drawing/2014/main" xmlns="" id="{00000000-0008-0000-2000-0000C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1" name="223 CuadroTexto">
          <a:extLst>
            <a:ext uri="{FF2B5EF4-FFF2-40B4-BE49-F238E27FC236}">
              <a16:creationId xmlns:a16="http://schemas.microsoft.com/office/drawing/2014/main" xmlns="" id="{00000000-0008-0000-2000-0000C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2" name="224 CuadroTexto">
          <a:extLst>
            <a:ext uri="{FF2B5EF4-FFF2-40B4-BE49-F238E27FC236}">
              <a16:creationId xmlns:a16="http://schemas.microsoft.com/office/drawing/2014/main" xmlns="" id="{00000000-0008-0000-2000-0000C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3" name="225 CuadroTexto">
          <a:extLst>
            <a:ext uri="{FF2B5EF4-FFF2-40B4-BE49-F238E27FC236}">
              <a16:creationId xmlns:a16="http://schemas.microsoft.com/office/drawing/2014/main" xmlns="" id="{00000000-0008-0000-2000-0000C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4" name="226 CuadroTexto">
          <a:extLst>
            <a:ext uri="{FF2B5EF4-FFF2-40B4-BE49-F238E27FC236}">
              <a16:creationId xmlns:a16="http://schemas.microsoft.com/office/drawing/2014/main" xmlns="" id="{00000000-0008-0000-2000-0000C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5" name="227 CuadroTexto">
          <a:extLst>
            <a:ext uri="{FF2B5EF4-FFF2-40B4-BE49-F238E27FC236}">
              <a16:creationId xmlns:a16="http://schemas.microsoft.com/office/drawing/2014/main" xmlns="" id="{00000000-0008-0000-2000-0000C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6" name="228 CuadroTexto">
          <a:extLst>
            <a:ext uri="{FF2B5EF4-FFF2-40B4-BE49-F238E27FC236}">
              <a16:creationId xmlns:a16="http://schemas.microsoft.com/office/drawing/2014/main" xmlns="" id="{00000000-0008-0000-2000-0000C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7" name="229 CuadroTexto">
          <a:extLst>
            <a:ext uri="{FF2B5EF4-FFF2-40B4-BE49-F238E27FC236}">
              <a16:creationId xmlns:a16="http://schemas.microsoft.com/office/drawing/2014/main" xmlns="" id="{00000000-0008-0000-2000-0000C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8" name="230 CuadroTexto">
          <a:extLst>
            <a:ext uri="{FF2B5EF4-FFF2-40B4-BE49-F238E27FC236}">
              <a16:creationId xmlns:a16="http://schemas.microsoft.com/office/drawing/2014/main" xmlns="" id="{00000000-0008-0000-2000-0000C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09" name="231 CuadroTexto">
          <a:extLst>
            <a:ext uri="{FF2B5EF4-FFF2-40B4-BE49-F238E27FC236}">
              <a16:creationId xmlns:a16="http://schemas.microsoft.com/office/drawing/2014/main" xmlns="" id="{00000000-0008-0000-2000-0000C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0" name="232 CuadroTexto">
          <a:extLst>
            <a:ext uri="{FF2B5EF4-FFF2-40B4-BE49-F238E27FC236}">
              <a16:creationId xmlns:a16="http://schemas.microsoft.com/office/drawing/2014/main" xmlns="" id="{00000000-0008-0000-2000-0000C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1" name="233 CuadroTexto">
          <a:extLst>
            <a:ext uri="{FF2B5EF4-FFF2-40B4-BE49-F238E27FC236}">
              <a16:creationId xmlns:a16="http://schemas.microsoft.com/office/drawing/2014/main" xmlns="" id="{00000000-0008-0000-2000-0000C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2" name="234 CuadroTexto">
          <a:extLst>
            <a:ext uri="{FF2B5EF4-FFF2-40B4-BE49-F238E27FC236}">
              <a16:creationId xmlns:a16="http://schemas.microsoft.com/office/drawing/2014/main" xmlns="" id="{00000000-0008-0000-2000-0000C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3" name="235 CuadroTexto">
          <a:extLst>
            <a:ext uri="{FF2B5EF4-FFF2-40B4-BE49-F238E27FC236}">
              <a16:creationId xmlns:a16="http://schemas.microsoft.com/office/drawing/2014/main" xmlns="" id="{00000000-0008-0000-2000-0000C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4" name="236 CuadroTexto">
          <a:extLst>
            <a:ext uri="{FF2B5EF4-FFF2-40B4-BE49-F238E27FC236}">
              <a16:creationId xmlns:a16="http://schemas.microsoft.com/office/drawing/2014/main" xmlns="" id="{00000000-0008-0000-2000-0000C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5" name="237 CuadroTexto">
          <a:extLst>
            <a:ext uri="{FF2B5EF4-FFF2-40B4-BE49-F238E27FC236}">
              <a16:creationId xmlns:a16="http://schemas.microsoft.com/office/drawing/2014/main" xmlns="" id="{00000000-0008-0000-2000-0000C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6" name="238 CuadroTexto">
          <a:extLst>
            <a:ext uri="{FF2B5EF4-FFF2-40B4-BE49-F238E27FC236}">
              <a16:creationId xmlns:a16="http://schemas.microsoft.com/office/drawing/2014/main" xmlns="" id="{00000000-0008-0000-2000-0000D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7" name="239 CuadroTexto">
          <a:extLst>
            <a:ext uri="{FF2B5EF4-FFF2-40B4-BE49-F238E27FC236}">
              <a16:creationId xmlns:a16="http://schemas.microsoft.com/office/drawing/2014/main" xmlns="" id="{00000000-0008-0000-2000-0000D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8" name="240 CuadroTexto">
          <a:extLst>
            <a:ext uri="{FF2B5EF4-FFF2-40B4-BE49-F238E27FC236}">
              <a16:creationId xmlns:a16="http://schemas.microsoft.com/office/drawing/2014/main" xmlns="" id="{00000000-0008-0000-2000-0000D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19" name="241 CuadroTexto">
          <a:extLst>
            <a:ext uri="{FF2B5EF4-FFF2-40B4-BE49-F238E27FC236}">
              <a16:creationId xmlns:a16="http://schemas.microsoft.com/office/drawing/2014/main" xmlns="" id="{00000000-0008-0000-2000-0000D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0" name="242 CuadroTexto">
          <a:extLst>
            <a:ext uri="{FF2B5EF4-FFF2-40B4-BE49-F238E27FC236}">
              <a16:creationId xmlns:a16="http://schemas.microsoft.com/office/drawing/2014/main" xmlns="" id="{00000000-0008-0000-2000-0000D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1" name="243 CuadroTexto">
          <a:extLst>
            <a:ext uri="{FF2B5EF4-FFF2-40B4-BE49-F238E27FC236}">
              <a16:creationId xmlns:a16="http://schemas.microsoft.com/office/drawing/2014/main" xmlns="" id="{00000000-0008-0000-2000-0000D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2" name="244 CuadroTexto">
          <a:extLst>
            <a:ext uri="{FF2B5EF4-FFF2-40B4-BE49-F238E27FC236}">
              <a16:creationId xmlns:a16="http://schemas.microsoft.com/office/drawing/2014/main" xmlns="" id="{00000000-0008-0000-2000-0000D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3" name="245 CuadroTexto">
          <a:extLst>
            <a:ext uri="{FF2B5EF4-FFF2-40B4-BE49-F238E27FC236}">
              <a16:creationId xmlns:a16="http://schemas.microsoft.com/office/drawing/2014/main" xmlns="" id="{00000000-0008-0000-2000-0000D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4" name="246 CuadroTexto">
          <a:extLst>
            <a:ext uri="{FF2B5EF4-FFF2-40B4-BE49-F238E27FC236}">
              <a16:creationId xmlns:a16="http://schemas.microsoft.com/office/drawing/2014/main" xmlns="" id="{00000000-0008-0000-2000-0000D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5" name="247 CuadroTexto">
          <a:extLst>
            <a:ext uri="{FF2B5EF4-FFF2-40B4-BE49-F238E27FC236}">
              <a16:creationId xmlns:a16="http://schemas.microsoft.com/office/drawing/2014/main" xmlns="" id="{00000000-0008-0000-2000-0000D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6" name="248 CuadroTexto">
          <a:extLst>
            <a:ext uri="{FF2B5EF4-FFF2-40B4-BE49-F238E27FC236}">
              <a16:creationId xmlns:a16="http://schemas.microsoft.com/office/drawing/2014/main" xmlns="" id="{00000000-0008-0000-2000-0000D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7" name="249 CuadroTexto">
          <a:extLst>
            <a:ext uri="{FF2B5EF4-FFF2-40B4-BE49-F238E27FC236}">
              <a16:creationId xmlns:a16="http://schemas.microsoft.com/office/drawing/2014/main" xmlns="" id="{00000000-0008-0000-2000-0000D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8" name="250 CuadroTexto">
          <a:extLst>
            <a:ext uri="{FF2B5EF4-FFF2-40B4-BE49-F238E27FC236}">
              <a16:creationId xmlns:a16="http://schemas.microsoft.com/office/drawing/2014/main" xmlns="" id="{00000000-0008-0000-2000-0000D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29" name="251 CuadroTexto">
          <a:extLst>
            <a:ext uri="{FF2B5EF4-FFF2-40B4-BE49-F238E27FC236}">
              <a16:creationId xmlns:a16="http://schemas.microsoft.com/office/drawing/2014/main" xmlns="" id="{00000000-0008-0000-2000-0000D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0" name="252 CuadroTexto">
          <a:extLst>
            <a:ext uri="{FF2B5EF4-FFF2-40B4-BE49-F238E27FC236}">
              <a16:creationId xmlns:a16="http://schemas.microsoft.com/office/drawing/2014/main" xmlns="" id="{00000000-0008-0000-2000-0000DE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1" name="253 CuadroTexto">
          <a:extLst>
            <a:ext uri="{FF2B5EF4-FFF2-40B4-BE49-F238E27FC236}">
              <a16:creationId xmlns:a16="http://schemas.microsoft.com/office/drawing/2014/main" xmlns="" id="{00000000-0008-0000-2000-0000D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2" name="254 CuadroTexto">
          <a:extLst>
            <a:ext uri="{FF2B5EF4-FFF2-40B4-BE49-F238E27FC236}">
              <a16:creationId xmlns:a16="http://schemas.microsoft.com/office/drawing/2014/main" xmlns="" id="{00000000-0008-0000-2000-0000E0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3" name="255 CuadroTexto">
          <a:extLst>
            <a:ext uri="{FF2B5EF4-FFF2-40B4-BE49-F238E27FC236}">
              <a16:creationId xmlns:a16="http://schemas.microsoft.com/office/drawing/2014/main" xmlns="" id="{00000000-0008-0000-2000-0000E1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4" name="256 CuadroTexto">
          <a:extLst>
            <a:ext uri="{FF2B5EF4-FFF2-40B4-BE49-F238E27FC236}">
              <a16:creationId xmlns:a16="http://schemas.microsoft.com/office/drawing/2014/main" xmlns="" id="{00000000-0008-0000-2000-0000E2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5" name="257 CuadroTexto">
          <a:extLst>
            <a:ext uri="{FF2B5EF4-FFF2-40B4-BE49-F238E27FC236}">
              <a16:creationId xmlns:a16="http://schemas.microsoft.com/office/drawing/2014/main" xmlns="" id="{00000000-0008-0000-2000-0000E3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6" name="258 CuadroTexto">
          <a:extLst>
            <a:ext uri="{FF2B5EF4-FFF2-40B4-BE49-F238E27FC236}">
              <a16:creationId xmlns:a16="http://schemas.microsoft.com/office/drawing/2014/main" xmlns="" id="{00000000-0008-0000-2000-0000E4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7" name="259 CuadroTexto">
          <a:extLst>
            <a:ext uri="{FF2B5EF4-FFF2-40B4-BE49-F238E27FC236}">
              <a16:creationId xmlns:a16="http://schemas.microsoft.com/office/drawing/2014/main" xmlns="" id="{00000000-0008-0000-2000-0000E5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8" name="260 CuadroTexto">
          <a:extLst>
            <a:ext uri="{FF2B5EF4-FFF2-40B4-BE49-F238E27FC236}">
              <a16:creationId xmlns:a16="http://schemas.microsoft.com/office/drawing/2014/main" xmlns="" id="{00000000-0008-0000-2000-0000E6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39" name="261 CuadroTexto">
          <a:extLst>
            <a:ext uri="{FF2B5EF4-FFF2-40B4-BE49-F238E27FC236}">
              <a16:creationId xmlns:a16="http://schemas.microsoft.com/office/drawing/2014/main" xmlns="" id="{00000000-0008-0000-2000-0000E7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0" name="262 CuadroTexto">
          <a:extLst>
            <a:ext uri="{FF2B5EF4-FFF2-40B4-BE49-F238E27FC236}">
              <a16:creationId xmlns:a16="http://schemas.microsoft.com/office/drawing/2014/main" xmlns="" id="{00000000-0008-0000-2000-0000E8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1" name="263 CuadroTexto">
          <a:extLst>
            <a:ext uri="{FF2B5EF4-FFF2-40B4-BE49-F238E27FC236}">
              <a16:creationId xmlns:a16="http://schemas.microsoft.com/office/drawing/2014/main" xmlns="" id="{00000000-0008-0000-2000-0000E9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2" name="264 CuadroTexto">
          <a:extLst>
            <a:ext uri="{FF2B5EF4-FFF2-40B4-BE49-F238E27FC236}">
              <a16:creationId xmlns:a16="http://schemas.microsoft.com/office/drawing/2014/main" xmlns="" id="{00000000-0008-0000-2000-0000EA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3" name="265 CuadroTexto">
          <a:extLst>
            <a:ext uri="{FF2B5EF4-FFF2-40B4-BE49-F238E27FC236}">
              <a16:creationId xmlns:a16="http://schemas.microsoft.com/office/drawing/2014/main" xmlns="" id="{00000000-0008-0000-2000-0000EB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4" name="266 CuadroTexto">
          <a:extLst>
            <a:ext uri="{FF2B5EF4-FFF2-40B4-BE49-F238E27FC236}">
              <a16:creationId xmlns:a16="http://schemas.microsoft.com/office/drawing/2014/main" xmlns="" id="{00000000-0008-0000-2000-0000EC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45" name="267 CuadroTexto">
          <a:extLst>
            <a:ext uri="{FF2B5EF4-FFF2-40B4-BE49-F238E27FC236}">
              <a16:creationId xmlns:a16="http://schemas.microsoft.com/office/drawing/2014/main" xmlns="" id="{00000000-0008-0000-2000-0000ED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2366" cy="207869"/>
    <xdr:sp macro="" textlink="">
      <xdr:nvSpPr>
        <xdr:cNvPr id="4846" name="268 CuadroTexto">
          <a:extLst>
            <a:ext uri="{FF2B5EF4-FFF2-40B4-BE49-F238E27FC236}">
              <a16:creationId xmlns:a16="http://schemas.microsoft.com/office/drawing/2014/main" xmlns="" id="{00000000-0008-0000-2000-0000E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7" name="269 CuadroTexto">
          <a:extLst>
            <a:ext uri="{FF2B5EF4-FFF2-40B4-BE49-F238E27FC236}">
              <a16:creationId xmlns:a16="http://schemas.microsoft.com/office/drawing/2014/main" xmlns="" id="{00000000-0008-0000-2000-0000EF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8" name="270 CuadroTexto">
          <a:extLst>
            <a:ext uri="{FF2B5EF4-FFF2-40B4-BE49-F238E27FC236}">
              <a16:creationId xmlns:a16="http://schemas.microsoft.com/office/drawing/2014/main" xmlns="" id="{00000000-0008-0000-2000-0000F0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49" name="271 CuadroTexto">
          <a:extLst>
            <a:ext uri="{FF2B5EF4-FFF2-40B4-BE49-F238E27FC236}">
              <a16:creationId xmlns:a16="http://schemas.microsoft.com/office/drawing/2014/main" xmlns="" id="{00000000-0008-0000-2000-0000F1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0" name="272 CuadroTexto">
          <a:extLst>
            <a:ext uri="{FF2B5EF4-FFF2-40B4-BE49-F238E27FC236}">
              <a16:creationId xmlns:a16="http://schemas.microsoft.com/office/drawing/2014/main" xmlns="" id="{00000000-0008-0000-2000-0000F2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1" name="273 CuadroTexto">
          <a:extLst>
            <a:ext uri="{FF2B5EF4-FFF2-40B4-BE49-F238E27FC236}">
              <a16:creationId xmlns:a16="http://schemas.microsoft.com/office/drawing/2014/main" xmlns="" id="{00000000-0008-0000-2000-0000F3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2" name="274 CuadroTexto">
          <a:extLst>
            <a:ext uri="{FF2B5EF4-FFF2-40B4-BE49-F238E27FC236}">
              <a16:creationId xmlns:a16="http://schemas.microsoft.com/office/drawing/2014/main" xmlns="" id="{00000000-0008-0000-2000-0000F4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3" name="275 CuadroTexto">
          <a:extLst>
            <a:ext uri="{FF2B5EF4-FFF2-40B4-BE49-F238E27FC236}">
              <a16:creationId xmlns:a16="http://schemas.microsoft.com/office/drawing/2014/main" xmlns="" id="{00000000-0008-0000-2000-0000F5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4" name="276 CuadroTexto">
          <a:extLst>
            <a:ext uri="{FF2B5EF4-FFF2-40B4-BE49-F238E27FC236}">
              <a16:creationId xmlns:a16="http://schemas.microsoft.com/office/drawing/2014/main" xmlns="" id="{00000000-0008-0000-2000-0000F6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5" name="277 CuadroTexto">
          <a:extLst>
            <a:ext uri="{FF2B5EF4-FFF2-40B4-BE49-F238E27FC236}">
              <a16:creationId xmlns:a16="http://schemas.microsoft.com/office/drawing/2014/main" xmlns="" id="{00000000-0008-0000-2000-0000F7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6" name="278 CuadroTexto">
          <a:extLst>
            <a:ext uri="{FF2B5EF4-FFF2-40B4-BE49-F238E27FC236}">
              <a16:creationId xmlns:a16="http://schemas.microsoft.com/office/drawing/2014/main" xmlns="" id="{00000000-0008-0000-2000-0000F8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7" name="279 CuadroTexto">
          <a:extLst>
            <a:ext uri="{FF2B5EF4-FFF2-40B4-BE49-F238E27FC236}">
              <a16:creationId xmlns:a16="http://schemas.microsoft.com/office/drawing/2014/main" xmlns="" id="{00000000-0008-0000-2000-0000F9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8" name="280 CuadroTexto">
          <a:extLst>
            <a:ext uri="{FF2B5EF4-FFF2-40B4-BE49-F238E27FC236}">
              <a16:creationId xmlns:a16="http://schemas.microsoft.com/office/drawing/2014/main" xmlns="" id="{00000000-0008-0000-2000-0000FA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59" name="281 CuadroTexto">
          <a:extLst>
            <a:ext uri="{FF2B5EF4-FFF2-40B4-BE49-F238E27FC236}">
              <a16:creationId xmlns:a16="http://schemas.microsoft.com/office/drawing/2014/main" xmlns="" id="{00000000-0008-0000-2000-0000FB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0" name="282 CuadroTexto">
          <a:extLst>
            <a:ext uri="{FF2B5EF4-FFF2-40B4-BE49-F238E27FC236}">
              <a16:creationId xmlns:a16="http://schemas.microsoft.com/office/drawing/2014/main" xmlns="" id="{00000000-0008-0000-2000-0000FC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1" name="283 CuadroTexto">
          <a:extLst>
            <a:ext uri="{FF2B5EF4-FFF2-40B4-BE49-F238E27FC236}">
              <a16:creationId xmlns:a16="http://schemas.microsoft.com/office/drawing/2014/main" xmlns="" id="{00000000-0008-0000-2000-0000FD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2366" cy="207869"/>
    <xdr:sp macro="" textlink="">
      <xdr:nvSpPr>
        <xdr:cNvPr id="4862" name="284 CuadroTexto">
          <a:extLst>
            <a:ext uri="{FF2B5EF4-FFF2-40B4-BE49-F238E27FC236}">
              <a16:creationId xmlns:a16="http://schemas.microsoft.com/office/drawing/2014/main" xmlns="" id="{00000000-0008-0000-2000-0000FE120000}"/>
            </a:ext>
          </a:extLst>
        </xdr:cNvPr>
        <xdr:cNvSpPr txBox="1"/>
      </xdr:nvSpPr>
      <xdr:spPr>
        <a:xfrm>
          <a:off x="0" y="3105150"/>
          <a:ext cx="92366" cy="20786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4863" name="285 CuadroTexto">
          <a:extLst>
            <a:ext uri="{FF2B5EF4-FFF2-40B4-BE49-F238E27FC236}">
              <a16:creationId xmlns:a16="http://schemas.microsoft.com/office/drawing/2014/main" xmlns="" id="{00000000-0008-0000-2000-0000FF12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4" name="286 CuadroTexto">
          <a:extLst>
            <a:ext uri="{FF2B5EF4-FFF2-40B4-BE49-F238E27FC236}">
              <a16:creationId xmlns:a16="http://schemas.microsoft.com/office/drawing/2014/main" xmlns="" id="{00000000-0008-0000-2000-00000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5" name="287 CuadroTexto">
          <a:extLst>
            <a:ext uri="{FF2B5EF4-FFF2-40B4-BE49-F238E27FC236}">
              <a16:creationId xmlns:a16="http://schemas.microsoft.com/office/drawing/2014/main" xmlns="" id="{00000000-0008-0000-2000-00000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6" name="288 CuadroTexto">
          <a:extLst>
            <a:ext uri="{FF2B5EF4-FFF2-40B4-BE49-F238E27FC236}">
              <a16:creationId xmlns:a16="http://schemas.microsoft.com/office/drawing/2014/main" xmlns="" id="{00000000-0008-0000-2000-00000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7" name="289 CuadroTexto">
          <a:extLst>
            <a:ext uri="{FF2B5EF4-FFF2-40B4-BE49-F238E27FC236}">
              <a16:creationId xmlns:a16="http://schemas.microsoft.com/office/drawing/2014/main" xmlns="" id="{00000000-0008-0000-2000-00000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8" name="290 CuadroTexto">
          <a:extLst>
            <a:ext uri="{FF2B5EF4-FFF2-40B4-BE49-F238E27FC236}">
              <a16:creationId xmlns:a16="http://schemas.microsoft.com/office/drawing/2014/main" xmlns="" id="{00000000-0008-0000-2000-00000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69" name="291 CuadroTexto">
          <a:extLst>
            <a:ext uri="{FF2B5EF4-FFF2-40B4-BE49-F238E27FC236}">
              <a16:creationId xmlns:a16="http://schemas.microsoft.com/office/drawing/2014/main" xmlns="" id="{00000000-0008-0000-2000-00000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0" name="292 CuadroTexto">
          <a:extLst>
            <a:ext uri="{FF2B5EF4-FFF2-40B4-BE49-F238E27FC236}">
              <a16:creationId xmlns:a16="http://schemas.microsoft.com/office/drawing/2014/main" xmlns="" id="{00000000-0008-0000-2000-00000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1" name="293 CuadroTexto">
          <a:extLst>
            <a:ext uri="{FF2B5EF4-FFF2-40B4-BE49-F238E27FC236}">
              <a16:creationId xmlns:a16="http://schemas.microsoft.com/office/drawing/2014/main" xmlns="" id="{00000000-0008-0000-2000-00000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2" name="294 CuadroTexto">
          <a:extLst>
            <a:ext uri="{FF2B5EF4-FFF2-40B4-BE49-F238E27FC236}">
              <a16:creationId xmlns:a16="http://schemas.microsoft.com/office/drawing/2014/main" xmlns="" id="{00000000-0008-0000-2000-00000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3" name="295 CuadroTexto">
          <a:extLst>
            <a:ext uri="{FF2B5EF4-FFF2-40B4-BE49-F238E27FC236}">
              <a16:creationId xmlns:a16="http://schemas.microsoft.com/office/drawing/2014/main" xmlns="" id="{00000000-0008-0000-2000-00000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4" name="296 CuadroTexto">
          <a:extLst>
            <a:ext uri="{FF2B5EF4-FFF2-40B4-BE49-F238E27FC236}">
              <a16:creationId xmlns:a16="http://schemas.microsoft.com/office/drawing/2014/main" xmlns="" id="{00000000-0008-0000-2000-00000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5" name="1 CuadroTexto">
          <a:extLst>
            <a:ext uri="{FF2B5EF4-FFF2-40B4-BE49-F238E27FC236}">
              <a16:creationId xmlns:a16="http://schemas.microsoft.com/office/drawing/2014/main" xmlns="" id="{00000000-0008-0000-2000-00000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6" name="2 CuadroTexto">
          <a:extLst>
            <a:ext uri="{FF2B5EF4-FFF2-40B4-BE49-F238E27FC236}">
              <a16:creationId xmlns:a16="http://schemas.microsoft.com/office/drawing/2014/main" xmlns="" id="{00000000-0008-0000-2000-00000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7" name="3 CuadroTexto">
          <a:extLst>
            <a:ext uri="{FF2B5EF4-FFF2-40B4-BE49-F238E27FC236}">
              <a16:creationId xmlns:a16="http://schemas.microsoft.com/office/drawing/2014/main" xmlns="" id="{00000000-0008-0000-2000-00000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8" name="4 CuadroTexto">
          <a:extLst>
            <a:ext uri="{FF2B5EF4-FFF2-40B4-BE49-F238E27FC236}">
              <a16:creationId xmlns:a16="http://schemas.microsoft.com/office/drawing/2014/main" xmlns="" id="{00000000-0008-0000-2000-00000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79" name="5 CuadroTexto">
          <a:extLst>
            <a:ext uri="{FF2B5EF4-FFF2-40B4-BE49-F238E27FC236}">
              <a16:creationId xmlns:a16="http://schemas.microsoft.com/office/drawing/2014/main" xmlns="" id="{00000000-0008-0000-2000-00000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0" name="6 CuadroTexto">
          <a:extLst>
            <a:ext uri="{FF2B5EF4-FFF2-40B4-BE49-F238E27FC236}">
              <a16:creationId xmlns:a16="http://schemas.microsoft.com/office/drawing/2014/main" xmlns="" id="{00000000-0008-0000-2000-00001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1" name="7 CuadroTexto">
          <a:extLst>
            <a:ext uri="{FF2B5EF4-FFF2-40B4-BE49-F238E27FC236}">
              <a16:creationId xmlns:a16="http://schemas.microsoft.com/office/drawing/2014/main" xmlns="" id="{00000000-0008-0000-2000-00001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2" name="8 CuadroTexto">
          <a:extLst>
            <a:ext uri="{FF2B5EF4-FFF2-40B4-BE49-F238E27FC236}">
              <a16:creationId xmlns:a16="http://schemas.microsoft.com/office/drawing/2014/main" xmlns="" id="{00000000-0008-0000-2000-00001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3" name="9 CuadroTexto">
          <a:extLst>
            <a:ext uri="{FF2B5EF4-FFF2-40B4-BE49-F238E27FC236}">
              <a16:creationId xmlns:a16="http://schemas.microsoft.com/office/drawing/2014/main" xmlns="" id="{00000000-0008-0000-2000-00001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4" name="10 CuadroTexto">
          <a:extLst>
            <a:ext uri="{FF2B5EF4-FFF2-40B4-BE49-F238E27FC236}">
              <a16:creationId xmlns:a16="http://schemas.microsoft.com/office/drawing/2014/main" xmlns="" id="{00000000-0008-0000-2000-00001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5" name="11 CuadroTexto">
          <a:extLst>
            <a:ext uri="{FF2B5EF4-FFF2-40B4-BE49-F238E27FC236}">
              <a16:creationId xmlns:a16="http://schemas.microsoft.com/office/drawing/2014/main" xmlns="" id="{00000000-0008-0000-2000-00001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6" name="12 CuadroTexto">
          <a:extLst>
            <a:ext uri="{FF2B5EF4-FFF2-40B4-BE49-F238E27FC236}">
              <a16:creationId xmlns:a16="http://schemas.microsoft.com/office/drawing/2014/main" xmlns="" id="{00000000-0008-0000-2000-00001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7" name="13 CuadroTexto">
          <a:extLst>
            <a:ext uri="{FF2B5EF4-FFF2-40B4-BE49-F238E27FC236}">
              <a16:creationId xmlns:a16="http://schemas.microsoft.com/office/drawing/2014/main" xmlns="" id="{00000000-0008-0000-2000-00001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8" name="14 CuadroTexto">
          <a:extLst>
            <a:ext uri="{FF2B5EF4-FFF2-40B4-BE49-F238E27FC236}">
              <a16:creationId xmlns:a16="http://schemas.microsoft.com/office/drawing/2014/main" xmlns="" id="{00000000-0008-0000-2000-00001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89" name="15 CuadroTexto">
          <a:extLst>
            <a:ext uri="{FF2B5EF4-FFF2-40B4-BE49-F238E27FC236}">
              <a16:creationId xmlns:a16="http://schemas.microsoft.com/office/drawing/2014/main" xmlns="" id="{00000000-0008-0000-2000-00001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0" name="16 CuadroTexto">
          <a:extLst>
            <a:ext uri="{FF2B5EF4-FFF2-40B4-BE49-F238E27FC236}">
              <a16:creationId xmlns:a16="http://schemas.microsoft.com/office/drawing/2014/main" xmlns="" id="{00000000-0008-0000-2000-00001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1" name="18 CuadroTexto">
          <a:extLst>
            <a:ext uri="{FF2B5EF4-FFF2-40B4-BE49-F238E27FC236}">
              <a16:creationId xmlns:a16="http://schemas.microsoft.com/office/drawing/2014/main" xmlns="" id="{00000000-0008-0000-2000-00001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2" name="19 CuadroTexto">
          <a:extLst>
            <a:ext uri="{FF2B5EF4-FFF2-40B4-BE49-F238E27FC236}">
              <a16:creationId xmlns:a16="http://schemas.microsoft.com/office/drawing/2014/main" xmlns="" id="{00000000-0008-0000-2000-00001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3" name="20 CuadroTexto">
          <a:extLst>
            <a:ext uri="{FF2B5EF4-FFF2-40B4-BE49-F238E27FC236}">
              <a16:creationId xmlns:a16="http://schemas.microsoft.com/office/drawing/2014/main" xmlns="" id="{00000000-0008-0000-2000-00001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4" name="21 CuadroTexto">
          <a:extLst>
            <a:ext uri="{FF2B5EF4-FFF2-40B4-BE49-F238E27FC236}">
              <a16:creationId xmlns:a16="http://schemas.microsoft.com/office/drawing/2014/main" xmlns="" id="{00000000-0008-0000-2000-00001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5" name="22 CuadroTexto">
          <a:extLst>
            <a:ext uri="{FF2B5EF4-FFF2-40B4-BE49-F238E27FC236}">
              <a16:creationId xmlns:a16="http://schemas.microsoft.com/office/drawing/2014/main" xmlns="" id="{00000000-0008-0000-2000-00001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6" name="23 CuadroTexto">
          <a:extLst>
            <a:ext uri="{FF2B5EF4-FFF2-40B4-BE49-F238E27FC236}">
              <a16:creationId xmlns:a16="http://schemas.microsoft.com/office/drawing/2014/main" xmlns="" id="{00000000-0008-0000-2000-00002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7" name="24 CuadroTexto">
          <a:extLst>
            <a:ext uri="{FF2B5EF4-FFF2-40B4-BE49-F238E27FC236}">
              <a16:creationId xmlns:a16="http://schemas.microsoft.com/office/drawing/2014/main" xmlns="" id="{00000000-0008-0000-2000-00002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8" name="25 CuadroTexto">
          <a:extLst>
            <a:ext uri="{FF2B5EF4-FFF2-40B4-BE49-F238E27FC236}">
              <a16:creationId xmlns:a16="http://schemas.microsoft.com/office/drawing/2014/main" xmlns="" id="{00000000-0008-0000-2000-00002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899" name="26 CuadroTexto">
          <a:extLst>
            <a:ext uri="{FF2B5EF4-FFF2-40B4-BE49-F238E27FC236}">
              <a16:creationId xmlns:a16="http://schemas.microsoft.com/office/drawing/2014/main" xmlns="" id="{00000000-0008-0000-2000-00002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0" name="27 CuadroTexto">
          <a:extLst>
            <a:ext uri="{FF2B5EF4-FFF2-40B4-BE49-F238E27FC236}">
              <a16:creationId xmlns:a16="http://schemas.microsoft.com/office/drawing/2014/main" xmlns="" id="{00000000-0008-0000-2000-00002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1" name="28 CuadroTexto">
          <a:extLst>
            <a:ext uri="{FF2B5EF4-FFF2-40B4-BE49-F238E27FC236}">
              <a16:creationId xmlns:a16="http://schemas.microsoft.com/office/drawing/2014/main" xmlns="" id="{00000000-0008-0000-2000-00002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2" name="29 CuadroTexto">
          <a:extLst>
            <a:ext uri="{FF2B5EF4-FFF2-40B4-BE49-F238E27FC236}">
              <a16:creationId xmlns:a16="http://schemas.microsoft.com/office/drawing/2014/main" xmlns="" id="{00000000-0008-0000-2000-00002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3" name="30 CuadroTexto">
          <a:extLst>
            <a:ext uri="{FF2B5EF4-FFF2-40B4-BE49-F238E27FC236}">
              <a16:creationId xmlns:a16="http://schemas.microsoft.com/office/drawing/2014/main" xmlns="" id="{00000000-0008-0000-2000-00002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4" name="31 CuadroTexto">
          <a:extLst>
            <a:ext uri="{FF2B5EF4-FFF2-40B4-BE49-F238E27FC236}">
              <a16:creationId xmlns:a16="http://schemas.microsoft.com/office/drawing/2014/main" xmlns="" id="{00000000-0008-0000-2000-00002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5" name="32 CuadroTexto">
          <a:extLst>
            <a:ext uri="{FF2B5EF4-FFF2-40B4-BE49-F238E27FC236}">
              <a16:creationId xmlns:a16="http://schemas.microsoft.com/office/drawing/2014/main" xmlns="" id="{00000000-0008-0000-2000-00002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6" name="33 CuadroTexto">
          <a:extLst>
            <a:ext uri="{FF2B5EF4-FFF2-40B4-BE49-F238E27FC236}">
              <a16:creationId xmlns:a16="http://schemas.microsoft.com/office/drawing/2014/main" xmlns="" id="{00000000-0008-0000-2000-00002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7" name="34 CuadroTexto">
          <a:extLst>
            <a:ext uri="{FF2B5EF4-FFF2-40B4-BE49-F238E27FC236}">
              <a16:creationId xmlns:a16="http://schemas.microsoft.com/office/drawing/2014/main" xmlns="" id="{00000000-0008-0000-2000-00002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8" name="35 CuadroTexto">
          <a:extLst>
            <a:ext uri="{FF2B5EF4-FFF2-40B4-BE49-F238E27FC236}">
              <a16:creationId xmlns:a16="http://schemas.microsoft.com/office/drawing/2014/main" xmlns="" id="{00000000-0008-0000-2000-00002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09" name="36 CuadroTexto">
          <a:extLst>
            <a:ext uri="{FF2B5EF4-FFF2-40B4-BE49-F238E27FC236}">
              <a16:creationId xmlns:a16="http://schemas.microsoft.com/office/drawing/2014/main" xmlns="" id="{00000000-0008-0000-2000-00002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0" name="37 CuadroTexto">
          <a:extLst>
            <a:ext uri="{FF2B5EF4-FFF2-40B4-BE49-F238E27FC236}">
              <a16:creationId xmlns:a16="http://schemas.microsoft.com/office/drawing/2014/main" xmlns="" id="{00000000-0008-0000-2000-00002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1" name="38 CuadroTexto">
          <a:extLst>
            <a:ext uri="{FF2B5EF4-FFF2-40B4-BE49-F238E27FC236}">
              <a16:creationId xmlns:a16="http://schemas.microsoft.com/office/drawing/2014/main" xmlns="" id="{00000000-0008-0000-2000-00002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2" name="39 CuadroTexto">
          <a:extLst>
            <a:ext uri="{FF2B5EF4-FFF2-40B4-BE49-F238E27FC236}">
              <a16:creationId xmlns:a16="http://schemas.microsoft.com/office/drawing/2014/main" xmlns="" id="{00000000-0008-0000-2000-00003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3" name="40 CuadroTexto">
          <a:extLst>
            <a:ext uri="{FF2B5EF4-FFF2-40B4-BE49-F238E27FC236}">
              <a16:creationId xmlns:a16="http://schemas.microsoft.com/office/drawing/2014/main" xmlns="" id="{00000000-0008-0000-2000-00003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4" name="41 CuadroTexto">
          <a:extLst>
            <a:ext uri="{FF2B5EF4-FFF2-40B4-BE49-F238E27FC236}">
              <a16:creationId xmlns:a16="http://schemas.microsoft.com/office/drawing/2014/main" xmlns="" id="{00000000-0008-0000-2000-00003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5" name="42 CuadroTexto">
          <a:extLst>
            <a:ext uri="{FF2B5EF4-FFF2-40B4-BE49-F238E27FC236}">
              <a16:creationId xmlns:a16="http://schemas.microsoft.com/office/drawing/2014/main" xmlns="" id="{00000000-0008-0000-2000-00003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6" name="43 CuadroTexto">
          <a:extLst>
            <a:ext uri="{FF2B5EF4-FFF2-40B4-BE49-F238E27FC236}">
              <a16:creationId xmlns:a16="http://schemas.microsoft.com/office/drawing/2014/main" xmlns="" id="{00000000-0008-0000-2000-00003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7" name="44 CuadroTexto">
          <a:extLst>
            <a:ext uri="{FF2B5EF4-FFF2-40B4-BE49-F238E27FC236}">
              <a16:creationId xmlns:a16="http://schemas.microsoft.com/office/drawing/2014/main" xmlns="" id="{00000000-0008-0000-2000-00003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8" name="45 CuadroTexto">
          <a:extLst>
            <a:ext uri="{FF2B5EF4-FFF2-40B4-BE49-F238E27FC236}">
              <a16:creationId xmlns:a16="http://schemas.microsoft.com/office/drawing/2014/main" xmlns="" id="{00000000-0008-0000-2000-00003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19" name="46 CuadroTexto">
          <a:extLst>
            <a:ext uri="{FF2B5EF4-FFF2-40B4-BE49-F238E27FC236}">
              <a16:creationId xmlns:a16="http://schemas.microsoft.com/office/drawing/2014/main" xmlns="" id="{00000000-0008-0000-2000-00003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0" name="47 CuadroTexto">
          <a:extLst>
            <a:ext uri="{FF2B5EF4-FFF2-40B4-BE49-F238E27FC236}">
              <a16:creationId xmlns:a16="http://schemas.microsoft.com/office/drawing/2014/main" xmlns="" id="{00000000-0008-0000-2000-00003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1" name="48 CuadroTexto">
          <a:extLst>
            <a:ext uri="{FF2B5EF4-FFF2-40B4-BE49-F238E27FC236}">
              <a16:creationId xmlns:a16="http://schemas.microsoft.com/office/drawing/2014/main" xmlns="" id="{00000000-0008-0000-2000-00003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2" name="49 CuadroTexto">
          <a:extLst>
            <a:ext uri="{FF2B5EF4-FFF2-40B4-BE49-F238E27FC236}">
              <a16:creationId xmlns:a16="http://schemas.microsoft.com/office/drawing/2014/main" xmlns="" id="{00000000-0008-0000-2000-00003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3" name="50 CuadroTexto">
          <a:extLst>
            <a:ext uri="{FF2B5EF4-FFF2-40B4-BE49-F238E27FC236}">
              <a16:creationId xmlns:a16="http://schemas.microsoft.com/office/drawing/2014/main" xmlns="" id="{00000000-0008-0000-2000-00003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4" name="51 CuadroTexto">
          <a:extLst>
            <a:ext uri="{FF2B5EF4-FFF2-40B4-BE49-F238E27FC236}">
              <a16:creationId xmlns:a16="http://schemas.microsoft.com/office/drawing/2014/main" xmlns="" id="{00000000-0008-0000-2000-00003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5" name="52 CuadroTexto">
          <a:extLst>
            <a:ext uri="{FF2B5EF4-FFF2-40B4-BE49-F238E27FC236}">
              <a16:creationId xmlns:a16="http://schemas.microsoft.com/office/drawing/2014/main" xmlns="" id="{00000000-0008-0000-2000-00003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6" name="53 CuadroTexto">
          <a:extLst>
            <a:ext uri="{FF2B5EF4-FFF2-40B4-BE49-F238E27FC236}">
              <a16:creationId xmlns:a16="http://schemas.microsoft.com/office/drawing/2014/main" xmlns="" id="{00000000-0008-0000-2000-00003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7" name="54 CuadroTexto">
          <a:extLst>
            <a:ext uri="{FF2B5EF4-FFF2-40B4-BE49-F238E27FC236}">
              <a16:creationId xmlns:a16="http://schemas.microsoft.com/office/drawing/2014/main" xmlns="" id="{00000000-0008-0000-2000-00003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8" name="55 CuadroTexto">
          <a:extLst>
            <a:ext uri="{FF2B5EF4-FFF2-40B4-BE49-F238E27FC236}">
              <a16:creationId xmlns:a16="http://schemas.microsoft.com/office/drawing/2014/main" xmlns="" id="{00000000-0008-0000-2000-00004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29" name="56 CuadroTexto">
          <a:extLst>
            <a:ext uri="{FF2B5EF4-FFF2-40B4-BE49-F238E27FC236}">
              <a16:creationId xmlns:a16="http://schemas.microsoft.com/office/drawing/2014/main" xmlns="" id="{00000000-0008-0000-2000-00004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0" name="57 CuadroTexto">
          <a:extLst>
            <a:ext uri="{FF2B5EF4-FFF2-40B4-BE49-F238E27FC236}">
              <a16:creationId xmlns:a16="http://schemas.microsoft.com/office/drawing/2014/main" xmlns="" id="{00000000-0008-0000-2000-00004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1" name="58 CuadroTexto">
          <a:extLst>
            <a:ext uri="{FF2B5EF4-FFF2-40B4-BE49-F238E27FC236}">
              <a16:creationId xmlns:a16="http://schemas.microsoft.com/office/drawing/2014/main" xmlns="" id="{00000000-0008-0000-2000-00004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2" name="59 CuadroTexto">
          <a:extLst>
            <a:ext uri="{FF2B5EF4-FFF2-40B4-BE49-F238E27FC236}">
              <a16:creationId xmlns:a16="http://schemas.microsoft.com/office/drawing/2014/main" xmlns="" id="{00000000-0008-0000-2000-00004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3" name="60 CuadroTexto">
          <a:extLst>
            <a:ext uri="{FF2B5EF4-FFF2-40B4-BE49-F238E27FC236}">
              <a16:creationId xmlns:a16="http://schemas.microsoft.com/office/drawing/2014/main" xmlns="" id="{00000000-0008-0000-2000-00004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4" name="61 CuadroTexto">
          <a:extLst>
            <a:ext uri="{FF2B5EF4-FFF2-40B4-BE49-F238E27FC236}">
              <a16:creationId xmlns:a16="http://schemas.microsoft.com/office/drawing/2014/main" xmlns="" id="{00000000-0008-0000-2000-00004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5" name="62 CuadroTexto">
          <a:extLst>
            <a:ext uri="{FF2B5EF4-FFF2-40B4-BE49-F238E27FC236}">
              <a16:creationId xmlns:a16="http://schemas.microsoft.com/office/drawing/2014/main" xmlns="" id="{00000000-0008-0000-2000-00004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6" name="63 CuadroTexto">
          <a:extLst>
            <a:ext uri="{FF2B5EF4-FFF2-40B4-BE49-F238E27FC236}">
              <a16:creationId xmlns:a16="http://schemas.microsoft.com/office/drawing/2014/main" xmlns="" id="{00000000-0008-0000-2000-00004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7" name="64 CuadroTexto">
          <a:extLst>
            <a:ext uri="{FF2B5EF4-FFF2-40B4-BE49-F238E27FC236}">
              <a16:creationId xmlns:a16="http://schemas.microsoft.com/office/drawing/2014/main" xmlns="" id="{00000000-0008-0000-2000-00004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8" name="65 CuadroTexto">
          <a:extLst>
            <a:ext uri="{FF2B5EF4-FFF2-40B4-BE49-F238E27FC236}">
              <a16:creationId xmlns:a16="http://schemas.microsoft.com/office/drawing/2014/main" xmlns="" id="{00000000-0008-0000-2000-00004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39" name="66 CuadroTexto">
          <a:extLst>
            <a:ext uri="{FF2B5EF4-FFF2-40B4-BE49-F238E27FC236}">
              <a16:creationId xmlns:a16="http://schemas.microsoft.com/office/drawing/2014/main" xmlns="" id="{00000000-0008-0000-2000-00004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0" name="67 CuadroTexto">
          <a:extLst>
            <a:ext uri="{FF2B5EF4-FFF2-40B4-BE49-F238E27FC236}">
              <a16:creationId xmlns:a16="http://schemas.microsoft.com/office/drawing/2014/main" xmlns="" id="{00000000-0008-0000-2000-00004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1" name="68 CuadroTexto">
          <a:extLst>
            <a:ext uri="{FF2B5EF4-FFF2-40B4-BE49-F238E27FC236}">
              <a16:creationId xmlns:a16="http://schemas.microsoft.com/office/drawing/2014/main" xmlns="" id="{00000000-0008-0000-2000-00004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2" name="69 CuadroTexto">
          <a:extLst>
            <a:ext uri="{FF2B5EF4-FFF2-40B4-BE49-F238E27FC236}">
              <a16:creationId xmlns:a16="http://schemas.microsoft.com/office/drawing/2014/main" xmlns="" id="{00000000-0008-0000-2000-00004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3" name="70 CuadroTexto">
          <a:extLst>
            <a:ext uri="{FF2B5EF4-FFF2-40B4-BE49-F238E27FC236}">
              <a16:creationId xmlns:a16="http://schemas.microsoft.com/office/drawing/2014/main" xmlns="" id="{00000000-0008-0000-2000-00004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4" name="71 CuadroTexto">
          <a:extLst>
            <a:ext uri="{FF2B5EF4-FFF2-40B4-BE49-F238E27FC236}">
              <a16:creationId xmlns:a16="http://schemas.microsoft.com/office/drawing/2014/main" xmlns="" id="{00000000-0008-0000-2000-00005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5" name="72 CuadroTexto">
          <a:extLst>
            <a:ext uri="{FF2B5EF4-FFF2-40B4-BE49-F238E27FC236}">
              <a16:creationId xmlns:a16="http://schemas.microsoft.com/office/drawing/2014/main" xmlns="" id="{00000000-0008-0000-2000-00005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6" name="73 CuadroTexto">
          <a:extLst>
            <a:ext uri="{FF2B5EF4-FFF2-40B4-BE49-F238E27FC236}">
              <a16:creationId xmlns:a16="http://schemas.microsoft.com/office/drawing/2014/main" xmlns="" id="{00000000-0008-0000-2000-00005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7" name="74 CuadroTexto">
          <a:extLst>
            <a:ext uri="{FF2B5EF4-FFF2-40B4-BE49-F238E27FC236}">
              <a16:creationId xmlns:a16="http://schemas.microsoft.com/office/drawing/2014/main" xmlns="" id="{00000000-0008-0000-2000-00005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8" name="75 CuadroTexto">
          <a:extLst>
            <a:ext uri="{FF2B5EF4-FFF2-40B4-BE49-F238E27FC236}">
              <a16:creationId xmlns:a16="http://schemas.microsoft.com/office/drawing/2014/main" xmlns="" id="{00000000-0008-0000-2000-00005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49" name="76 CuadroTexto">
          <a:extLst>
            <a:ext uri="{FF2B5EF4-FFF2-40B4-BE49-F238E27FC236}">
              <a16:creationId xmlns:a16="http://schemas.microsoft.com/office/drawing/2014/main" xmlns="" id="{00000000-0008-0000-2000-00005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0" name="77 CuadroTexto">
          <a:extLst>
            <a:ext uri="{FF2B5EF4-FFF2-40B4-BE49-F238E27FC236}">
              <a16:creationId xmlns:a16="http://schemas.microsoft.com/office/drawing/2014/main" xmlns="" id="{00000000-0008-0000-2000-00005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1" name="78 CuadroTexto">
          <a:extLst>
            <a:ext uri="{FF2B5EF4-FFF2-40B4-BE49-F238E27FC236}">
              <a16:creationId xmlns:a16="http://schemas.microsoft.com/office/drawing/2014/main" xmlns="" id="{00000000-0008-0000-2000-00005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2" name="79 CuadroTexto">
          <a:extLst>
            <a:ext uri="{FF2B5EF4-FFF2-40B4-BE49-F238E27FC236}">
              <a16:creationId xmlns:a16="http://schemas.microsoft.com/office/drawing/2014/main" xmlns="" id="{00000000-0008-0000-2000-00005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3" name="80 CuadroTexto">
          <a:extLst>
            <a:ext uri="{FF2B5EF4-FFF2-40B4-BE49-F238E27FC236}">
              <a16:creationId xmlns:a16="http://schemas.microsoft.com/office/drawing/2014/main" xmlns="" id="{00000000-0008-0000-2000-00005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4" name="81 CuadroTexto">
          <a:extLst>
            <a:ext uri="{FF2B5EF4-FFF2-40B4-BE49-F238E27FC236}">
              <a16:creationId xmlns:a16="http://schemas.microsoft.com/office/drawing/2014/main" xmlns="" id="{00000000-0008-0000-2000-00005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5" name="82 CuadroTexto">
          <a:extLst>
            <a:ext uri="{FF2B5EF4-FFF2-40B4-BE49-F238E27FC236}">
              <a16:creationId xmlns:a16="http://schemas.microsoft.com/office/drawing/2014/main" xmlns="" id="{00000000-0008-0000-2000-00005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6" name="83 CuadroTexto">
          <a:extLst>
            <a:ext uri="{FF2B5EF4-FFF2-40B4-BE49-F238E27FC236}">
              <a16:creationId xmlns:a16="http://schemas.microsoft.com/office/drawing/2014/main" xmlns="" id="{00000000-0008-0000-2000-00005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7" name="84 CuadroTexto">
          <a:extLst>
            <a:ext uri="{FF2B5EF4-FFF2-40B4-BE49-F238E27FC236}">
              <a16:creationId xmlns:a16="http://schemas.microsoft.com/office/drawing/2014/main" xmlns="" id="{00000000-0008-0000-2000-00005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8" name="85 CuadroTexto">
          <a:extLst>
            <a:ext uri="{FF2B5EF4-FFF2-40B4-BE49-F238E27FC236}">
              <a16:creationId xmlns:a16="http://schemas.microsoft.com/office/drawing/2014/main" xmlns="" id="{00000000-0008-0000-2000-00005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59" name="86 CuadroTexto">
          <a:extLst>
            <a:ext uri="{FF2B5EF4-FFF2-40B4-BE49-F238E27FC236}">
              <a16:creationId xmlns:a16="http://schemas.microsoft.com/office/drawing/2014/main" xmlns="" id="{00000000-0008-0000-2000-00005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0" name="87 CuadroTexto">
          <a:extLst>
            <a:ext uri="{FF2B5EF4-FFF2-40B4-BE49-F238E27FC236}">
              <a16:creationId xmlns:a16="http://schemas.microsoft.com/office/drawing/2014/main" xmlns="" id="{00000000-0008-0000-2000-00006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1" name="88 CuadroTexto">
          <a:extLst>
            <a:ext uri="{FF2B5EF4-FFF2-40B4-BE49-F238E27FC236}">
              <a16:creationId xmlns:a16="http://schemas.microsoft.com/office/drawing/2014/main" xmlns="" id="{00000000-0008-0000-2000-00006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2" name="89 CuadroTexto">
          <a:extLst>
            <a:ext uri="{FF2B5EF4-FFF2-40B4-BE49-F238E27FC236}">
              <a16:creationId xmlns:a16="http://schemas.microsoft.com/office/drawing/2014/main" xmlns="" id="{00000000-0008-0000-2000-00006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3" name="102 CuadroTexto">
          <a:extLst>
            <a:ext uri="{FF2B5EF4-FFF2-40B4-BE49-F238E27FC236}">
              <a16:creationId xmlns:a16="http://schemas.microsoft.com/office/drawing/2014/main" xmlns="" id="{00000000-0008-0000-2000-00006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4" name="103 CuadroTexto">
          <a:extLst>
            <a:ext uri="{FF2B5EF4-FFF2-40B4-BE49-F238E27FC236}">
              <a16:creationId xmlns:a16="http://schemas.microsoft.com/office/drawing/2014/main" xmlns="" id="{00000000-0008-0000-2000-00006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5" name="104 CuadroTexto">
          <a:extLst>
            <a:ext uri="{FF2B5EF4-FFF2-40B4-BE49-F238E27FC236}">
              <a16:creationId xmlns:a16="http://schemas.microsoft.com/office/drawing/2014/main" xmlns="" id="{00000000-0008-0000-2000-00006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6" name="105 CuadroTexto">
          <a:extLst>
            <a:ext uri="{FF2B5EF4-FFF2-40B4-BE49-F238E27FC236}">
              <a16:creationId xmlns:a16="http://schemas.microsoft.com/office/drawing/2014/main" xmlns="" id="{00000000-0008-0000-2000-00006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7" name="106 CuadroTexto">
          <a:extLst>
            <a:ext uri="{FF2B5EF4-FFF2-40B4-BE49-F238E27FC236}">
              <a16:creationId xmlns:a16="http://schemas.microsoft.com/office/drawing/2014/main" xmlns="" id="{00000000-0008-0000-2000-00006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8" name="107 CuadroTexto">
          <a:extLst>
            <a:ext uri="{FF2B5EF4-FFF2-40B4-BE49-F238E27FC236}">
              <a16:creationId xmlns:a16="http://schemas.microsoft.com/office/drawing/2014/main" xmlns="" id="{00000000-0008-0000-2000-00006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69" name="108 CuadroTexto">
          <a:extLst>
            <a:ext uri="{FF2B5EF4-FFF2-40B4-BE49-F238E27FC236}">
              <a16:creationId xmlns:a16="http://schemas.microsoft.com/office/drawing/2014/main" xmlns="" id="{00000000-0008-0000-2000-00006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0" name="109 CuadroTexto">
          <a:extLst>
            <a:ext uri="{FF2B5EF4-FFF2-40B4-BE49-F238E27FC236}">
              <a16:creationId xmlns:a16="http://schemas.microsoft.com/office/drawing/2014/main" xmlns="" id="{00000000-0008-0000-2000-00006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1" name="110 CuadroTexto">
          <a:extLst>
            <a:ext uri="{FF2B5EF4-FFF2-40B4-BE49-F238E27FC236}">
              <a16:creationId xmlns:a16="http://schemas.microsoft.com/office/drawing/2014/main" xmlns="" id="{00000000-0008-0000-2000-00006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2" name="111 CuadroTexto">
          <a:extLst>
            <a:ext uri="{FF2B5EF4-FFF2-40B4-BE49-F238E27FC236}">
              <a16:creationId xmlns:a16="http://schemas.microsoft.com/office/drawing/2014/main" xmlns="" id="{00000000-0008-0000-2000-00006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3" name="112 CuadroTexto">
          <a:extLst>
            <a:ext uri="{FF2B5EF4-FFF2-40B4-BE49-F238E27FC236}">
              <a16:creationId xmlns:a16="http://schemas.microsoft.com/office/drawing/2014/main" xmlns="" id="{00000000-0008-0000-2000-00006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4" name="113 CuadroTexto">
          <a:extLst>
            <a:ext uri="{FF2B5EF4-FFF2-40B4-BE49-F238E27FC236}">
              <a16:creationId xmlns:a16="http://schemas.microsoft.com/office/drawing/2014/main" xmlns="" id="{00000000-0008-0000-2000-00006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5" name="114 CuadroTexto">
          <a:extLst>
            <a:ext uri="{FF2B5EF4-FFF2-40B4-BE49-F238E27FC236}">
              <a16:creationId xmlns:a16="http://schemas.microsoft.com/office/drawing/2014/main" xmlns="" id="{00000000-0008-0000-2000-00006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6" name="115 CuadroTexto">
          <a:extLst>
            <a:ext uri="{FF2B5EF4-FFF2-40B4-BE49-F238E27FC236}">
              <a16:creationId xmlns:a16="http://schemas.microsoft.com/office/drawing/2014/main" xmlns="" id="{00000000-0008-0000-2000-00007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7" name="116 CuadroTexto">
          <a:extLst>
            <a:ext uri="{FF2B5EF4-FFF2-40B4-BE49-F238E27FC236}">
              <a16:creationId xmlns:a16="http://schemas.microsoft.com/office/drawing/2014/main" xmlns="" id="{00000000-0008-0000-2000-00007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8" name="117 CuadroTexto">
          <a:extLst>
            <a:ext uri="{FF2B5EF4-FFF2-40B4-BE49-F238E27FC236}">
              <a16:creationId xmlns:a16="http://schemas.microsoft.com/office/drawing/2014/main" xmlns="" id="{00000000-0008-0000-2000-00007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79" name="126 CuadroTexto">
          <a:extLst>
            <a:ext uri="{FF2B5EF4-FFF2-40B4-BE49-F238E27FC236}">
              <a16:creationId xmlns:a16="http://schemas.microsoft.com/office/drawing/2014/main" xmlns="" id="{00000000-0008-0000-2000-00007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0" name="127 CuadroTexto">
          <a:extLst>
            <a:ext uri="{FF2B5EF4-FFF2-40B4-BE49-F238E27FC236}">
              <a16:creationId xmlns:a16="http://schemas.microsoft.com/office/drawing/2014/main" xmlns="" id="{00000000-0008-0000-2000-000074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1" name="128 CuadroTexto">
          <a:extLst>
            <a:ext uri="{FF2B5EF4-FFF2-40B4-BE49-F238E27FC236}">
              <a16:creationId xmlns:a16="http://schemas.microsoft.com/office/drawing/2014/main" xmlns="" id="{00000000-0008-0000-2000-000075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2" name="129 CuadroTexto">
          <a:extLst>
            <a:ext uri="{FF2B5EF4-FFF2-40B4-BE49-F238E27FC236}">
              <a16:creationId xmlns:a16="http://schemas.microsoft.com/office/drawing/2014/main" xmlns="" id="{00000000-0008-0000-2000-000076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3" name="130 CuadroTexto">
          <a:extLst>
            <a:ext uri="{FF2B5EF4-FFF2-40B4-BE49-F238E27FC236}">
              <a16:creationId xmlns:a16="http://schemas.microsoft.com/office/drawing/2014/main" xmlns="" id="{00000000-0008-0000-2000-000077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4" name="131 CuadroTexto">
          <a:extLst>
            <a:ext uri="{FF2B5EF4-FFF2-40B4-BE49-F238E27FC236}">
              <a16:creationId xmlns:a16="http://schemas.microsoft.com/office/drawing/2014/main" xmlns="" id="{00000000-0008-0000-2000-000078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5" name="132 CuadroTexto">
          <a:extLst>
            <a:ext uri="{FF2B5EF4-FFF2-40B4-BE49-F238E27FC236}">
              <a16:creationId xmlns:a16="http://schemas.microsoft.com/office/drawing/2014/main" xmlns="" id="{00000000-0008-0000-2000-000079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6" name="133 CuadroTexto">
          <a:extLst>
            <a:ext uri="{FF2B5EF4-FFF2-40B4-BE49-F238E27FC236}">
              <a16:creationId xmlns:a16="http://schemas.microsoft.com/office/drawing/2014/main" xmlns="" id="{00000000-0008-0000-2000-00007A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7" name="134 CuadroTexto">
          <a:extLst>
            <a:ext uri="{FF2B5EF4-FFF2-40B4-BE49-F238E27FC236}">
              <a16:creationId xmlns:a16="http://schemas.microsoft.com/office/drawing/2014/main" xmlns="" id="{00000000-0008-0000-2000-00007B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8" name="135 CuadroTexto">
          <a:extLst>
            <a:ext uri="{FF2B5EF4-FFF2-40B4-BE49-F238E27FC236}">
              <a16:creationId xmlns:a16="http://schemas.microsoft.com/office/drawing/2014/main" xmlns="" id="{00000000-0008-0000-2000-00007C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89" name="136 CuadroTexto">
          <a:extLst>
            <a:ext uri="{FF2B5EF4-FFF2-40B4-BE49-F238E27FC236}">
              <a16:creationId xmlns:a16="http://schemas.microsoft.com/office/drawing/2014/main" xmlns="" id="{00000000-0008-0000-2000-00007D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0" name="137 CuadroTexto">
          <a:extLst>
            <a:ext uri="{FF2B5EF4-FFF2-40B4-BE49-F238E27FC236}">
              <a16:creationId xmlns:a16="http://schemas.microsoft.com/office/drawing/2014/main" xmlns="" id="{00000000-0008-0000-2000-00007E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1" name="138 CuadroTexto">
          <a:extLst>
            <a:ext uri="{FF2B5EF4-FFF2-40B4-BE49-F238E27FC236}">
              <a16:creationId xmlns:a16="http://schemas.microsoft.com/office/drawing/2014/main" xmlns="" id="{00000000-0008-0000-2000-00007F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2" name="139 CuadroTexto">
          <a:extLst>
            <a:ext uri="{FF2B5EF4-FFF2-40B4-BE49-F238E27FC236}">
              <a16:creationId xmlns:a16="http://schemas.microsoft.com/office/drawing/2014/main" xmlns="" id="{00000000-0008-0000-2000-000080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3" name="140 CuadroTexto">
          <a:extLst>
            <a:ext uri="{FF2B5EF4-FFF2-40B4-BE49-F238E27FC236}">
              <a16:creationId xmlns:a16="http://schemas.microsoft.com/office/drawing/2014/main" xmlns="" id="{00000000-0008-0000-2000-000081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4" name="141 CuadroTexto">
          <a:extLst>
            <a:ext uri="{FF2B5EF4-FFF2-40B4-BE49-F238E27FC236}">
              <a16:creationId xmlns:a16="http://schemas.microsoft.com/office/drawing/2014/main" xmlns="" id="{00000000-0008-0000-2000-000082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4995" name="142 CuadroTexto">
          <a:extLst>
            <a:ext uri="{FF2B5EF4-FFF2-40B4-BE49-F238E27FC236}">
              <a16:creationId xmlns:a16="http://schemas.microsoft.com/office/drawing/2014/main" xmlns="" id="{00000000-0008-0000-2000-00008313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6" name="307 CuadroTexto">
          <a:extLst>
            <a:ext uri="{FF2B5EF4-FFF2-40B4-BE49-F238E27FC236}">
              <a16:creationId xmlns:a16="http://schemas.microsoft.com/office/drawing/2014/main" xmlns="" id="{00000000-0008-0000-2000-00008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7" name="308 CuadroTexto">
          <a:extLst>
            <a:ext uri="{FF2B5EF4-FFF2-40B4-BE49-F238E27FC236}">
              <a16:creationId xmlns:a16="http://schemas.microsoft.com/office/drawing/2014/main" xmlns="" id="{00000000-0008-0000-2000-00008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8" name="309 CuadroTexto">
          <a:extLst>
            <a:ext uri="{FF2B5EF4-FFF2-40B4-BE49-F238E27FC236}">
              <a16:creationId xmlns:a16="http://schemas.microsoft.com/office/drawing/2014/main" xmlns="" id="{00000000-0008-0000-2000-00008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4999" name="310 CuadroTexto">
          <a:extLst>
            <a:ext uri="{FF2B5EF4-FFF2-40B4-BE49-F238E27FC236}">
              <a16:creationId xmlns:a16="http://schemas.microsoft.com/office/drawing/2014/main" xmlns="" id="{00000000-0008-0000-2000-00008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0" name="311 CuadroTexto">
          <a:extLst>
            <a:ext uri="{FF2B5EF4-FFF2-40B4-BE49-F238E27FC236}">
              <a16:creationId xmlns:a16="http://schemas.microsoft.com/office/drawing/2014/main" xmlns="" id="{00000000-0008-0000-2000-00008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1" name="312 CuadroTexto">
          <a:extLst>
            <a:ext uri="{FF2B5EF4-FFF2-40B4-BE49-F238E27FC236}">
              <a16:creationId xmlns:a16="http://schemas.microsoft.com/office/drawing/2014/main" xmlns="" id="{00000000-0008-0000-2000-00008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2" name="313 CuadroTexto">
          <a:extLst>
            <a:ext uri="{FF2B5EF4-FFF2-40B4-BE49-F238E27FC236}">
              <a16:creationId xmlns:a16="http://schemas.microsoft.com/office/drawing/2014/main" xmlns="" id="{00000000-0008-0000-2000-00008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3" name="314 CuadroTexto">
          <a:extLst>
            <a:ext uri="{FF2B5EF4-FFF2-40B4-BE49-F238E27FC236}">
              <a16:creationId xmlns:a16="http://schemas.microsoft.com/office/drawing/2014/main" xmlns="" id="{00000000-0008-0000-2000-00008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4" name="315 CuadroTexto">
          <a:extLst>
            <a:ext uri="{FF2B5EF4-FFF2-40B4-BE49-F238E27FC236}">
              <a16:creationId xmlns:a16="http://schemas.microsoft.com/office/drawing/2014/main" xmlns="" id="{00000000-0008-0000-2000-00008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5" name="316 CuadroTexto">
          <a:extLst>
            <a:ext uri="{FF2B5EF4-FFF2-40B4-BE49-F238E27FC236}">
              <a16:creationId xmlns:a16="http://schemas.microsoft.com/office/drawing/2014/main" xmlns="" id="{00000000-0008-0000-2000-00008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6" name="317 CuadroTexto">
          <a:extLst>
            <a:ext uri="{FF2B5EF4-FFF2-40B4-BE49-F238E27FC236}">
              <a16:creationId xmlns:a16="http://schemas.microsoft.com/office/drawing/2014/main" xmlns="" id="{00000000-0008-0000-2000-00008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7" name="318 CuadroTexto">
          <a:extLst>
            <a:ext uri="{FF2B5EF4-FFF2-40B4-BE49-F238E27FC236}">
              <a16:creationId xmlns:a16="http://schemas.microsoft.com/office/drawing/2014/main" xmlns="" id="{00000000-0008-0000-2000-00008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8" name="319 CuadroTexto">
          <a:extLst>
            <a:ext uri="{FF2B5EF4-FFF2-40B4-BE49-F238E27FC236}">
              <a16:creationId xmlns:a16="http://schemas.microsoft.com/office/drawing/2014/main" xmlns="" id="{00000000-0008-0000-2000-00009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09" name="320 CuadroTexto">
          <a:extLst>
            <a:ext uri="{FF2B5EF4-FFF2-40B4-BE49-F238E27FC236}">
              <a16:creationId xmlns:a16="http://schemas.microsoft.com/office/drawing/2014/main" xmlns="" id="{00000000-0008-0000-2000-00009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0" name="321 CuadroTexto">
          <a:extLst>
            <a:ext uri="{FF2B5EF4-FFF2-40B4-BE49-F238E27FC236}">
              <a16:creationId xmlns:a16="http://schemas.microsoft.com/office/drawing/2014/main" xmlns="" id="{00000000-0008-0000-2000-00009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1" name="322 CuadroTexto">
          <a:extLst>
            <a:ext uri="{FF2B5EF4-FFF2-40B4-BE49-F238E27FC236}">
              <a16:creationId xmlns:a16="http://schemas.microsoft.com/office/drawing/2014/main" xmlns="" id="{00000000-0008-0000-2000-00009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2" name="323 CuadroTexto">
          <a:extLst>
            <a:ext uri="{FF2B5EF4-FFF2-40B4-BE49-F238E27FC236}">
              <a16:creationId xmlns:a16="http://schemas.microsoft.com/office/drawing/2014/main" xmlns="" id="{00000000-0008-0000-2000-00009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3" name="324 CuadroTexto">
          <a:extLst>
            <a:ext uri="{FF2B5EF4-FFF2-40B4-BE49-F238E27FC236}">
              <a16:creationId xmlns:a16="http://schemas.microsoft.com/office/drawing/2014/main" xmlns="" id="{00000000-0008-0000-2000-00009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4" name="325 CuadroTexto">
          <a:extLst>
            <a:ext uri="{FF2B5EF4-FFF2-40B4-BE49-F238E27FC236}">
              <a16:creationId xmlns:a16="http://schemas.microsoft.com/office/drawing/2014/main" xmlns="" id="{00000000-0008-0000-2000-00009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5" name="326 CuadroTexto">
          <a:extLst>
            <a:ext uri="{FF2B5EF4-FFF2-40B4-BE49-F238E27FC236}">
              <a16:creationId xmlns:a16="http://schemas.microsoft.com/office/drawing/2014/main" xmlns="" id="{00000000-0008-0000-2000-00009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6" name="327 CuadroTexto">
          <a:extLst>
            <a:ext uri="{FF2B5EF4-FFF2-40B4-BE49-F238E27FC236}">
              <a16:creationId xmlns:a16="http://schemas.microsoft.com/office/drawing/2014/main" xmlns="" id="{00000000-0008-0000-2000-00009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7" name="328 CuadroTexto">
          <a:extLst>
            <a:ext uri="{FF2B5EF4-FFF2-40B4-BE49-F238E27FC236}">
              <a16:creationId xmlns:a16="http://schemas.microsoft.com/office/drawing/2014/main" xmlns="" id="{00000000-0008-0000-2000-00009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8" name="329 CuadroTexto">
          <a:extLst>
            <a:ext uri="{FF2B5EF4-FFF2-40B4-BE49-F238E27FC236}">
              <a16:creationId xmlns:a16="http://schemas.microsoft.com/office/drawing/2014/main" xmlns="" id="{00000000-0008-0000-2000-00009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19" name="330 CuadroTexto">
          <a:extLst>
            <a:ext uri="{FF2B5EF4-FFF2-40B4-BE49-F238E27FC236}">
              <a16:creationId xmlns:a16="http://schemas.microsoft.com/office/drawing/2014/main" xmlns="" id="{00000000-0008-0000-2000-00009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0" name="331 CuadroTexto">
          <a:extLst>
            <a:ext uri="{FF2B5EF4-FFF2-40B4-BE49-F238E27FC236}">
              <a16:creationId xmlns:a16="http://schemas.microsoft.com/office/drawing/2014/main" xmlns="" id="{00000000-0008-0000-2000-00009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1" name="332 CuadroTexto">
          <a:extLst>
            <a:ext uri="{FF2B5EF4-FFF2-40B4-BE49-F238E27FC236}">
              <a16:creationId xmlns:a16="http://schemas.microsoft.com/office/drawing/2014/main" xmlns="" id="{00000000-0008-0000-2000-00009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2" name="333 CuadroTexto">
          <a:extLst>
            <a:ext uri="{FF2B5EF4-FFF2-40B4-BE49-F238E27FC236}">
              <a16:creationId xmlns:a16="http://schemas.microsoft.com/office/drawing/2014/main" xmlns="" id="{00000000-0008-0000-2000-00009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3" name="334 CuadroTexto">
          <a:extLst>
            <a:ext uri="{FF2B5EF4-FFF2-40B4-BE49-F238E27FC236}">
              <a16:creationId xmlns:a16="http://schemas.microsoft.com/office/drawing/2014/main" xmlns="" id="{00000000-0008-0000-2000-00009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4" name="335 CuadroTexto">
          <a:extLst>
            <a:ext uri="{FF2B5EF4-FFF2-40B4-BE49-F238E27FC236}">
              <a16:creationId xmlns:a16="http://schemas.microsoft.com/office/drawing/2014/main" xmlns="" id="{00000000-0008-0000-2000-0000A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5" name="336 CuadroTexto">
          <a:extLst>
            <a:ext uri="{FF2B5EF4-FFF2-40B4-BE49-F238E27FC236}">
              <a16:creationId xmlns:a16="http://schemas.microsoft.com/office/drawing/2014/main" xmlns="" id="{00000000-0008-0000-2000-0000A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6" name="337 CuadroTexto">
          <a:extLst>
            <a:ext uri="{FF2B5EF4-FFF2-40B4-BE49-F238E27FC236}">
              <a16:creationId xmlns:a16="http://schemas.microsoft.com/office/drawing/2014/main" xmlns="" id="{00000000-0008-0000-2000-0000A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7" name="338 CuadroTexto">
          <a:extLst>
            <a:ext uri="{FF2B5EF4-FFF2-40B4-BE49-F238E27FC236}">
              <a16:creationId xmlns:a16="http://schemas.microsoft.com/office/drawing/2014/main" xmlns="" id="{00000000-0008-0000-2000-0000A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8" name="339 CuadroTexto">
          <a:extLst>
            <a:ext uri="{FF2B5EF4-FFF2-40B4-BE49-F238E27FC236}">
              <a16:creationId xmlns:a16="http://schemas.microsoft.com/office/drawing/2014/main" xmlns="" id="{00000000-0008-0000-2000-0000A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29" name="340 CuadroTexto">
          <a:extLst>
            <a:ext uri="{FF2B5EF4-FFF2-40B4-BE49-F238E27FC236}">
              <a16:creationId xmlns:a16="http://schemas.microsoft.com/office/drawing/2014/main" xmlns="" id="{00000000-0008-0000-2000-0000A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0" name="341 CuadroTexto">
          <a:extLst>
            <a:ext uri="{FF2B5EF4-FFF2-40B4-BE49-F238E27FC236}">
              <a16:creationId xmlns:a16="http://schemas.microsoft.com/office/drawing/2014/main" xmlns="" id="{00000000-0008-0000-2000-0000A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1" name="342 CuadroTexto">
          <a:extLst>
            <a:ext uri="{FF2B5EF4-FFF2-40B4-BE49-F238E27FC236}">
              <a16:creationId xmlns:a16="http://schemas.microsoft.com/office/drawing/2014/main" xmlns="" id="{00000000-0008-0000-2000-0000A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2" name="343 CuadroTexto">
          <a:extLst>
            <a:ext uri="{FF2B5EF4-FFF2-40B4-BE49-F238E27FC236}">
              <a16:creationId xmlns:a16="http://schemas.microsoft.com/office/drawing/2014/main" xmlns="" id="{00000000-0008-0000-2000-0000A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3" name="344 CuadroTexto">
          <a:extLst>
            <a:ext uri="{FF2B5EF4-FFF2-40B4-BE49-F238E27FC236}">
              <a16:creationId xmlns:a16="http://schemas.microsoft.com/office/drawing/2014/main" xmlns="" id="{00000000-0008-0000-2000-0000A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4" name="345 CuadroTexto">
          <a:extLst>
            <a:ext uri="{FF2B5EF4-FFF2-40B4-BE49-F238E27FC236}">
              <a16:creationId xmlns:a16="http://schemas.microsoft.com/office/drawing/2014/main" xmlns="" id="{00000000-0008-0000-2000-0000A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5" name="346 CuadroTexto">
          <a:extLst>
            <a:ext uri="{FF2B5EF4-FFF2-40B4-BE49-F238E27FC236}">
              <a16:creationId xmlns:a16="http://schemas.microsoft.com/office/drawing/2014/main" xmlns="" id="{00000000-0008-0000-2000-0000A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6" name="347 CuadroTexto">
          <a:extLst>
            <a:ext uri="{FF2B5EF4-FFF2-40B4-BE49-F238E27FC236}">
              <a16:creationId xmlns:a16="http://schemas.microsoft.com/office/drawing/2014/main" xmlns="" id="{00000000-0008-0000-2000-0000A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7" name="348 CuadroTexto">
          <a:extLst>
            <a:ext uri="{FF2B5EF4-FFF2-40B4-BE49-F238E27FC236}">
              <a16:creationId xmlns:a16="http://schemas.microsoft.com/office/drawing/2014/main" xmlns="" id="{00000000-0008-0000-2000-0000A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8" name="349 CuadroTexto">
          <a:extLst>
            <a:ext uri="{FF2B5EF4-FFF2-40B4-BE49-F238E27FC236}">
              <a16:creationId xmlns:a16="http://schemas.microsoft.com/office/drawing/2014/main" xmlns="" id="{00000000-0008-0000-2000-0000A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39" name="350 CuadroTexto">
          <a:extLst>
            <a:ext uri="{FF2B5EF4-FFF2-40B4-BE49-F238E27FC236}">
              <a16:creationId xmlns:a16="http://schemas.microsoft.com/office/drawing/2014/main" xmlns="" id="{00000000-0008-0000-2000-0000A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0" name="351 CuadroTexto">
          <a:extLst>
            <a:ext uri="{FF2B5EF4-FFF2-40B4-BE49-F238E27FC236}">
              <a16:creationId xmlns:a16="http://schemas.microsoft.com/office/drawing/2014/main" xmlns="" id="{00000000-0008-0000-2000-0000B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1" name="352 CuadroTexto">
          <a:extLst>
            <a:ext uri="{FF2B5EF4-FFF2-40B4-BE49-F238E27FC236}">
              <a16:creationId xmlns:a16="http://schemas.microsoft.com/office/drawing/2014/main" xmlns="" id="{00000000-0008-0000-2000-0000B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2" name="353 CuadroTexto">
          <a:extLst>
            <a:ext uri="{FF2B5EF4-FFF2-40B4-BE49-F238E27FC236}">
              <a16:creationId xmlns:a16="http://schemas.microsoft.com/office/drawing/2014/main" xmlns="" id="{00000000-0008-0000-2000-0000B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3" name="354 CuadroTexto">
          <a:extLst>
            <a:ext uri="{FF2B5EF4-FFF2-40B4-BE49-F238E27FC236}">
              <a16:creationId xmlns:a16="http://schemas.microsoft.com/office/drawing/2014/main" xmlns="" id="{00000000-0008-0000-2000-0000B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4" name="355 CuadroTexto">
          <a:extLst>
            <a:ext uri="{FF2B5EF4-FFF2-40B4-BE49-F238E27FC236}">
              <a16:creationId xmlns:a16="http://schemas.microsoft.com/office/drawing/2014/main" xmlns="" id="{00000000-0008-0000-2000-0000B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5" name="356 CuadroTexto">
          <a:extLst>
            <a:ext uri="{FF2B5EF4-FFF2-40B4-BE49-F238E27FC236}">
              <a16:creationId xmlns:a16="http://schemas.microsoft.com/office/drawing/2014/main" xmlns="" id="{00000000-0008-0000-2000-0000B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6" name="357 CuadroTexto">
          <a:extLst>
            <a:ext uri="{FF2B5EF4-FFF2-40B4-BE49-F238E27FC236}">
              <a16:creationId xmlns:a16="http://schemas.microsoft.com/office/drawing/2014/main" xmlns="" id="{00000000-0008-0000-2000-0000B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7" name="358 CuadroTexto">
          <a:extLst>
            <a:ext uri="{FF2B5EF4-FFF2-40B4-BE49-F238E27FC236}">
              <a16:creationId xmlns:a16="http://schemas.microsoft.com/office/drawing/2014/main" xmlns="" id="{00000000-0008-0000-2000-0000B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8" name="359 CuadroTexto">
          <a:extLst>
            <a:ext uri="{FF2B5EF4-FFF2-40B4-BE49-F238E27FC236}">
              <a16:creationId xmlns:a16="http://schemas.microsoft.com/office/drawing/2014/main" xmlns="" id="{00000000-0008-0000-2000-0000B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49" name="360 CuadroTexto">
          <a:extLst>
            <a:ext uri="{FF2B5EF4-FFF2-40B4-BE49-F238E27FC236}">
              <a16:creationId xmlns:a16="http://schemas.microsoft.com/office/drawing/2014/main" xmlns="" id="{00000000-0008-0000-2000-0000B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0" name="361 CuadroTexto">
          <a:extLst>
            <a:ext uri="{FF2B5EF4-FFF2-40B4-BE49-F238E27FC236}">
              <a16:creationId xmlns:a16="http://schemas.microsoft.com/office/drawing/2014/main" xmlns="" id="{00000000-0008-0000-2000-0000B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1" name="362 CuadroTexto">
          <a:extLst>
            <a:ext uri="{FF2B5EF4-FFF2-40B4-BE49-F238E27FC236}">
              <a16:creationId xmlns:a16="http://schemas.microsoft.com/office/drawing/2014/main" xmlns="" id="{00000000-0008-0000-2000-0000B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2" name="363 CuadroTexto">
          <a:extLst>
            <a:ext uri="{FF2B5EF4-FFF2-40B4-BE49-F238E27FC236}">
              <a16:creationId xmlns:a16="http://schemas.microsoft.com/office/drawing/2014/main" xmlns="" id="{00000000-0008-0000-2000-0000B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3" name="364 CuadroTexto">
          <a:extLst>
            <a:ext uri="{FF2B5EF4-FFF2-40B4-BE49-F238E27FC236}">
              <a16:creationId xmlns:a16="http://schemas.microsoft.com/office/drawing/2014/main" xmlns="" id="{00000000-0008-0000-2000-0000B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4" name="365 CuadroTexto">
          <a:extLst>
            <a:ext uri="{FF2B5EF4-FFF2-40B4-BE49-F238E27FC236}">
              <a16:creationId xmlns:a16="http://schemas.microsoft.com/office/drawing/2014/main" xmlns="" id="{00000000-0008-0000-2000-0000B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5" name="366 CuadroTexto">
          <a:extLst>
            <a:ext uri="{FF2B5EF4-FFF2-40B4-BE49-F238E27FC236}">
              <a16:creationId xmlns:a16="http://schemas.microsoft.com/office/drawing/2014/main" xmlns="" id="{00000000-0008-0000-2000-0000B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6" name="367 CuadroTexto">
          <a:extLst>
            <a:ext uri="{FF2B5EF4-FFF2-40B4-BE49-F238E27FC236}">
              <a16:creationId xmlns:a16="http://schemas.microsoft.com/office/drawing/2014/main" xmlns="" id="{00000000-0008-0000-2000-0000C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7" name="368 CuadroTexto">
          <a:extLst>
            <a:ext uri="{FF2B5EF4-FFF2-40B4-BE49-F238E27FC236}">
              <a16:creationId xmlns:a16="http://schemas.microsoft.com/office/drawing/2014/main" xmlns="" id="{00000000-0008-0000-2000-0000C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8" name="369 CuadroTexto">
          <a:extLst>
            <a:ext uri="{FF2B5EF4-FFF2-40B4-BE49-F238E27FC236}">
              <a16:creationId xmlns:a16="http://schemas.microsoft.com/office/drawing/2014/main" xmlns="" id="{00000000-0008-0000-2000-0000C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59" name="370 CuadroTexto">
          <a:extLst>
            <a:ext uri="{FF2B5EF4-FFF2-40B4-BE49-F238E27FC236}">
              <a16:creationId xmlns:a16="http://schemas.microsoft.com/office/drawing/2014/main" xmlns="" id="{00000000-0008-0000-2000-0000C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0" name="371 CuadroTexto">
          <a:extLst>
            <a:ext uri="{FF2B5EF4-FFF2-40B4-BE49-F238E27FC236}">
              <a16:creationId xmlns:a16="http://schemas.microsoft.com/office/drawing/2014/main" xmlns="" id="{00000000-0008-0000-2000-0000C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1" name="372 CuadroTexto">
          <a:extLst>
            <a:ext uri="{FF2B5EF4-FFF2-40B4-BE49-F238E27FC236}">
              <a16:creationId xmlns:a16="http://schemas.microsoft.com/office/drawing/2014/main" xmlns="" id="{00000000-0008-0000-2000-0000C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2" name="373 CuadroTexto">
          <a:extLst>
            <a:ext uri="{FF2B5EF4-FFF2-40B4-BE49-F238E27FC236}">
              <a16:creationId xmlns:a16="http://schemas.microsoft.com/office/drawing/2014/main" xmlns="" id="{00000000-0008-0000-2000-0000C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3" name="374 CuadroTexto">
          <a:extLst>
            <a:ext uri="{FF2B5EF4-FFF2-40B4-BE49-F238E27FC236}">
              <a16:creationId xmlns:a16="http://schemas.microsoft.com/office/drawing/2014/main" xmlns="" id="{00000000-0008-0000-2000-0000C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4" name="375 CuadroTexto">
          <a:extLst>
            <a:ext uri="{FF2B5EF4-FFF2-40B4-BE49-F238E27FC236}">
              <a16:creationId xmlns:a16="http://schemas.microsoft.com/office/drawing/2014/main" xmlns="" id="{00000000-0008-0000-2000-0000C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5" name="376 CuadroTexto">
          <a:extLst>
            <a:ext uri="{FF2B5EF4-FFF2-40B4-BE49-F238E27FC236}">
              <a16:creationId xmlns:a16="http://schemas.microsoft.com/office/drawing/2014/main" xmlns="" id="{00000000-0008-0000-2000-0000C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6" name="377 CuadroTexto">
          <a:extLst>
            <a:ext uri="{FF2B5EF4-FFF2-40B4-BE49-F238E27FC236}">
              <a16:creationId xmlns:a16="http://schemas.microsoft.com/office/drawing/2014/main" xmlns="" id="{00000000-0008-0000-2000-0000C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7" name="378 CuadroTexto">
          <a:extLst>
            <a:ext uri="{FF2B5EF4-FFF2-40B4-BE49-F238E27FC236}">
              <a16:creationId xmlns:a16="http://schemas.microsoft.com/office/drawing/2014/main" xmlns="" id="{00000000-0008-0000-2000-0000C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8" name="379 CuadroTexto">
          <a:extLst>
            <a:ext uri="{FF2B5EF4-FFF2-40B4-BE49-F238E27FC236}">
              <a16:creationId xmlns:a16="http://schemas.microsoft.com/office/drawing/2014/main" xmlns="" id="{00000000-0008-0000-2000-0000C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69" name="380 CuadroTexto">
          <a:extLst>
            <a:ext uri="{FF2B5EF4-FFF2-40B4-BE49-F238E27FC236}">
              <a16:creationId xmlns:a16="http://schemas.microsoft.com/office/drawing/2014/main" xmlns="" id="{00000000-0008-0000-2000-0000C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0" name="381 CuadroTexto">
          <a:extLst>
            <a:ext uri="{FF2B5EF4-FFF2-40B4-BE49-F238E27FC236}">
              <a16:creationId xmlns:a16="http://schemas.microsoft.com/office/drawing/2014/main" xmlns="" id="{00000000-0008-0000-2000-0000C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1" name="382 CuadroTexto">
          <a:extLst>
            <a:ext uri="{FF2B5EF4-FFF2-40B4-BE49-F238E27FC236}">
              <a16:creationId xmlns:a16="http://schemas.microsoft.com/office/drawing/2014/main" xmlns="" id="{00000000-0008-0000-2000-0000C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2" name="383 CuadroTexto">
          <a:extLst>
            <a:ext uri="{FF2B5EF4-FFF2-40B4-BE49-F238E27FC236}">
              <a16:creationId xmlns:a16="http://schemas.microsoft.com/office/drawing/2014/main" xmlns="" id="{00000000-0008-0000-2000-0000D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3" name="384 CuadroTexto">
          <a:extLst>
            <a:ext uri="{FF2B5EF4-FFF2-40B4-BE49-F238E27FC236}">
              <a16:creationId xmlns:a16="http://schemas.microsoft.com/office/drawing/2014/main" xmlns="" id="{00000000-0008-0000-2000-0000D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4" name="385 CuadroTexto">
          <a:extLst>
            <a:ext uri="{FF2B5EF4-FFF2-40B4-BE49-F238E27FC236}">
              <a16:creationId xmlns:a16="http://schemas.microsoft.com/office/drawing/2014/main" xmlns="" id="{00000000-0008-0000-2000-0000D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5" name="386 CuadroTexto">
          <a:extLst>
            <a:ext uri="{FF2B5EF4-FFF2-40B4-BE49-F238E27FC236}">
              <a16:creationId xmlns:a16="http://schemas.microsoft.com/office/drawing/2014/main" xmlns="" id="{00000000-0008-0000-2000-0000D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6" name="387 CuadroTexto">
          <a:extLst>
            <a:ext uri="{FF2B5EF4-FFF2-40B4-BE49-F238E27FC236}">
              <a16:creationId xmlns:a16="http://schemas.microsoft.com/office/drawing/2014/main" xmlns="" id="{00000000-0008-0000-2000-0000D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7" name="388 CuadroTexto">
          <a:extLst>
            <a:ext uri="{FF2B5EF4-FFF2-40B4-BE49-F238E27FC236}">
              <a16:creationId xmlns:a16="http://schemas.microsoft.com/office/drawing/2014/main" xmlns="" id="{00000000-0008-0000-2000-0000D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8" name="389 CuadroTexto">
          <a:extLst>
            <a:ext uri="{FF2B5EF4-FFF2-40B4-BE49-F238E27FC236}">
              <a16:creationId xmlns:a16="http://schemas.microsoft.com/office/drawing/2014/main" xmlns="" id="{00000000-0008-0000-2000-0000D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79" name="390 CuadroTexto">
          <a:extLst>
            <a:ext uri="{FF2B5EF4-FFF2-40B4-BE49-F238E27FC236}">
              <a16:creationId xmlns:a16="http://schemas.microsoft.com/office/drawing/2014/main" xmlns="" id="{00000000-0008-0000-2000-0000D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0" name="391 CuadroTexto">
          <a:extLst>
            <a:ext uri="{FF2B5EF4-FFF2-40B4-BE49-F238E27FC236}">
              <a16:creationId xmlns:a16="http://schemas.microsoft.com/office/drawing/2014/main" xmlns="" id="{00000000-0008-0000-2000-0000D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1" name="392 CuadroTexto">
          <a:extLst>
            <a:ext uri="{FF2B5EF4-FFF2-40B4-BE49-F238E27FC236}">
              <a16:creationId xmlns:a16="http://schemas.microsoft.com/office/drawing/2014/main" xmlns="" id="{00000000-0008-0000-2000-0000D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2" name="393 CuadroTexto">
          <a:extLst>
            <a:ext uri="{FF2B5EF4-FFF2-40B4-BE49-F238E27FC236}">
              <a16:creationId xmlns:a16="http://schemas.microsoft.com/office/drawing/2014/main" xmlns="" id="{00000000-0008-0000-2000-0000D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3" name="394 CuadroTexto">
          <a:extLst>
            <a:ext uri="{FF2B5EF4-FFF2-40B4-BE49-F238E27FC236}">
              <a16:creationId xmlns:a16="http://schemas.microsoft.com/office/drawing/2014/main" xmlns="" id="{00000000-0008-0000-2000-0000D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4" name="395 CuadroTexto">
          <a:extLst>
            <a:ext uri="{FF2B5EF4-FFF2-40B4-BE49-F238E27FC236}">
              <a16:creationId xmlns:a16="http://schemas.microsoft.com/office/drawing/2014/main" xmlns="" id="{00000000-0008-0000-2000-0000D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5" name="396 CuadroTexto">
          <a:extLst>
            <a:ext uri="{FF2B5EF4-FFF2-40B4-BE49-F238E27FC236}">
              <a16:creationId xmlns:a16="http://schemas.microsoft.com/office/drawing/2014/main" xmlns="" id="{00000000-0008-0000-2000-0000D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6" name="397 CuadroTexto">
          <a:extLst>
            <a:ext uri="{FF2B5EF4-FFF2-40B4-BE49-F238E27FC236}">
              <a16:creationId xmlns:a16="http://schemas.microsoft.com/office/drawing/2014/main" xmlns="" id="{00000000-0008-0000-2000-0000D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7" name="398 CuadroTexto">
          <a:extLst>
            <a:ext uri="{FF2B5EF4-FFF2-40B4-BE49-F238E27FC236}">
              <a16:creationId xmlns:a16="http://schemas.microsoft.com/office/drawing/2014/main" xmlns="" id="{00000000-0008-0000-2000-0000D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8" name="399 CuadroTexto">
          <a:extLst>
            <a:ext uri="{FF2B5EF4-FFF2-40B4-BE49-F238E27FC236}">
              <a16:creationId xmlns:a16="http://schemas.microsoft.com/office/drawing/2014/main" xmlns="" id="{00000000-0008-0000-2000-0000E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89" name="400 CuadroTexto">
          <a:extLst>
            <a:ext uri="{FF2B5EF4-FFF2-40B4-BE49-F238E27FC236}">
              <a16:creationId xmlns:a16="http://schemas.microsoft.com/office/drawing/2014/main" xmlns="" id="{00000000-0008-0000-2000-0000E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0" name="401 CuadroTexto">
          <a:extLst>
            <a:ext uri="{FF2B5EF4-FFF2-40B4-BE49-F238E27FC236}">
              <a16:creationId xmlns:a16="http://schemas.microsoft.com/office/drawing/2014/main" xmlns="" id="{00000000-0008-0000-2000-0000E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1" name="402 CuadroTexto">
          <a:extLst>
            <a:ext uri="{FF2B5EF4-FFF2-40B4-BE49-F238E27FC236}">
              <a16:creationId xmlns:a16="http://schemas.microsoft.com/office/drawing/2014/main" xmlns="" id="{00000000-0008-0000-2000-0000E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2" name="403 CuadroTexto">
          <a:extLst>
            <a:ext uri="{FF2B5EF4-FFF2-40B4-BE49-F238E27FC236}">
              <a16:creationId xmlns:a16="http://schemas.microsoft.com/office/drawing/2014/main" xmlns="" id="{00000000-0008-0000-2000-0000E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3" name="404 CuadroTexto">
          <a:extLst>
            <a:ext uri="{FF2B5EF4-FFF2-40B4-BE49-F238E27FC236}">
              <a16:creationId xmlns:a16="http://schemas.microsoft.com/office/drawing/2014/main" xmlns="" id="{00000000-0008-0000-2000-0000E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4" name="405 CuadroTexto">
          <a:extLst>
            <a:ext uri="{FF2B5EF4-FFF2-40B4-BE49-F238E27FC236}">
              <a16:creationId xmlns:a16="http://schemas.microsoft.com/office/drawing/2014/main" xmlns="" id="{00000000-0008-0000-2000-0000E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5" name="406 CuadroTexto">
          <a:extLst>
            <a:ext uri="{FF2B5EF4-FFF2-40B4-BE49-F238E27FC236}">
              <a16:creationId xmlns:a16="http://schemas.microsoft.com/office/drawing/2014/main" xmlns="" id="{00000000-0008-0000-2000-0000E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6" name="407 CuadroTexto">
          <a:extLst>
            <a:ext uri="{FF2B5EF4-FFF2-40B4-BE49-F238E27FC236}">
              <a16:creationId xmlns:a16="http://schemas.microsoft.com/office/drawing/2014/main" xmlns="" id="{00000000-0008-0000-2000-0000E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7" name="408 CuadroTexto">
          <a:extLst>
            <a:ext uri="{FF2B5EF4-FFF2-40B4-BE49-F238E27FC236}">
              <a16:creationId xmlns:a16="http://schemas.microsoft.com/office/drawing/2014/main" xmlns="" id="{00000000-0008-0000-2000-0000E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8" name="409 CuadroTexto">
          <a:extLst>
            <a:ext uri="{FF2B5EF4-FFF2-40B4-BE49-F238E27FC236}">
              <a16:creationId xmlns:a16="http://schemas.microsoft.com/office/drawing/2014/main" xmlns="" id="{00000000-0008-0000-2000-0000E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099" name="410 CuadroTexto">
          <a:extLst>
            <a:ext uri="{FF2B5EF4-FFF2-40B4-BE49-F238E27FC236}">
              <a16:creationId xmlns:a16="http://schemas.microsoft.com/office/drawing/2014/main" xmlns="" id="{00000000-0008-0000-2000-0000E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0" name="411 CuadroTexto">
          <a:extLst>
            <a:ext uri="{FF2B5EF4-FFF2-40B4-BE49-F238E27FC236}">
              <a16:creationId xmlns:a16="http://schemas.microsoft.com/office/drawing/2014/main" xmlns="" id="{00000000-0008-0000-2000-0000E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1" name="412 CuadroTexto">
          <a:extLst>
            <a:ext uri="{FF2B5EF4-FFF2-40B4-BE49-F238E27FC236}">
              <a16:creationId xmlns:a16="http://schemas.microsoft.com/office/drawing/2014/main" xmlns="" id="{00000000-0008-0000-2000-0000E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2" name="413 CuadroTexto">
          <a:extLst>
            <a:ext uri="{FF2B5EF4-FFF2-40B4-BE49-F238E27FC236}">
              <a16:creationId xmlns:a16="http://schemas.microsoft.com/office/drawing/2014/main" xmlns="" id="{00000000-0008-0000-2000-0000E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3" name="414 CuadroTexto">
          <a:extLst>
            <a:ext uri="{FF2B5EF4-FFF2-40B4-BE49-F238E27FC236}">
              <a16:creationId xmlns:a16="http://schemas.microsoft.com/office/drawing/2014/main" xmlns="" id="{00000000-0008-0000-2000-0000E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4" name="415 CuadroTexto">
          <a:extLst>
            <a:ext uri="{FF2B5EF4-FFF2-40B4-BE49-F238E27FC236}">
              <a16:creationId xmlns:a16="http://schemas.microsoft.com/office/drawing/2014/main" xmlns="" id="{00000000-0008-0000-2000-0000F0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5" name="416 CuadroTexto">
          <a:extLst>
            <a:ext uri="{FF2B5EF4-FFF2-40B4-BE49-F238E27FC236}">
              <a16:creationId xmlns:a16="http://schemas.microsoft.com/office/drawing/2014/main" xmlns="" id="{00000000-0008-0000-2000-0000F1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6" name="417 CuadroTexto">
          <a:extLst>
            <a:ext uri="{FF2B5EF4-FFF2-40B4-BE49-F238E27FC236}">
              <a16:creationId xmlns:a16="http://schemas.microsoft.com/office/drawing/2014/main" xmlns="" id="{00000000-0008-0000-2000-0000F2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7" name="418 CuadroTexto">
          <a:extLst>
            <a:ext uri="{FF2B5EF4-FFF2-40B4-BE49-F238E27FC236}">
              <a16:creationId xmlns:a16="http://schemas.microsoft.com/office/drawing/2014/main" xmlns="" id="{00000000-0008-0000-2000-0000F3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8" name="419 CuadroTexto">
          <a:extLst>
            <a:ext uri="{FF2B5EF4-FFF2-40B4-BE49-F238E27FC236}">
              <a16:creationId xmlns:a16="http://schemas.microsoft.com/office/drawing/2014/main" xmlns="" id="{00000000-0008-0000-2000-0000F4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09" name="420 CuadroTexto">
          <a:extLst>
            <a:ext uri="{FF2B5EF4-FFF2-40B4-BE49-F238E27FC236}">
              <a16:creationId xmlns:a16="http://schemas.microsoft.com/office/drawing/2014/main" xmlns="" id="{00000000-0008-0000-2000-0000F5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0" name="421 CuadroTexto">
          <a:extLst>
            <a:ext uri="{FF2B5EF4-FFF2-40B4-BE49-F238E27FC236}">
              <a16:creationId xmlns:a16="http://schemas.microsoft.com/office/drawing/2014/main" xmlns="" id="{00000000-0008-0000-2000-0000F6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1" name="422 CuadroTexto">
          <a:extLst>
            <a:ext uri="{FF2B5EF4-FFF2-40B4-BE49-F238E27FC236}">
              <a16:creationId xmlns:a16="http://schemas.microsoft.com/office/drawing/2014/main" xmlns="" id="{00000000-0008-0000-2000-0000F7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2" name="440 CuadroTexto">
          <a:extLst>
            <a:ext uri="{FF2B5EF4-FFF2-40B4-BE49-F238E27FC236}">
              <a16:creationId xmlns:a16="http://schemas.microsoft.com/office/drawing/2014/main" xmlns="" id="{00000000-0008-0000-2000-0000F8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3" name="441 CuadroTexto">
          <a:extLst>
            <a:ext uri="{FF2B5EF4-FFF2-40B4-BE49-F238E27FC236}">
              <a16:creationId xmlns:a16="http://schemas.microsoft.com/office/drawing/2014/main" xmlns="" id="{00000000-0008-0000-2000-0000F9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4" name="442 CuadroTexto">
          <a:extLst>
            <a:ext uri="{FF2B5EF4-FFF2-40B4-BE49-F238E27FC236}">
              <a16:creationId xmlns:a16="http://schemas.microsoft.com/office/drawing/2014/main" xmlns="" id="{00000000-0008-0000-2000-0000FA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5" name="443 CuadroTexto">
          <a:extLst>
            <a:ext uri="{FF2B5EF4-FFF2-40B4-BE49-F238E27FC236}">
              <a16:creationId xmlns:a16="http://schemas.microsoft.com/office/drawing/2014/main" xmlns="" id="{00000000-0008-0000-2000-0000FB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6" name="444 CuadroTexto">
          <a:extLst>
            <a:ext uri="{FF2B5EF4-FFF2-40B4-BE49-F238E27FC236}">
              <a16:creationId xmlns:a16="http://schemas.microsoft.com/office/drawing/2014/main" xmlns="" id="{00000000-0008-0000-2000-0000FC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7" name="445 CuadroTexto">
          <a:extLst>
            <a:ext uri="{FF2B5EF4-FFF2-40B4-BE49-F238E27FC236}">
              <a16:creationId xmlns:a16="http://schemas.microsoft.com/office/drawing/2014/main" xmlns="" id="{00000000-0008-0000-2000-0000FD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8" name="446 CuadroTexto">
          <a:extLst>
            <a:ext uri="{FF2B5EF4-FFF2-40B4-BE49-F238E27FC236}">
              <a16:creationId xmlns:a16="http://schemas.microsoft.com/office/drawing/2014/main" xmlns="" id="{00000000-0008-0000-2000-0000FE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19" name="447 CuadroTexto">
          <a:extLst>
            <a:ext uri="{FF2B5EF4-FFF2-40B4-BE49-F238E27FC236}">
              <a16:creationId xmlns:a16="http://schemas.microsoft.com/office/drawing/2014/main" xmlns="" id="{00000000-0008-0000-2000-0000FF13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0" name="448 CuadroTexto">
          <a:extLst>
            <a:ext uri="{FF2B5EF4-FFF2-40B4-BE49-F238E27FC236}">
              <a16:creationId xmlns:a16="http://schemas.microsoft.com/office/drawing/2014/main" xmlns="" id="{00000000-0008-0000-2000-000000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1" name="449 CuadroTexto">
          <a:extLst>
            <a:ext uri="{FF2B5EF4-FFF2-40B4-BE49-F238E27FC236}">
              <a16:creationId xmlns:a16="http://schemas.microsoft.com/office/drawing/2014/main" xmlns="" id="{00000000-0008-0000-2000-000001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2" name="450 CuadroTexto">
          <a:extLst>
            <a:ext uri="{FF2B5EF4-FFF2-40B4-BE49-F238E27FC236}">
              <a16:creationId xmlns:a16="http://schemas.microsoft.com/office/drawing/2014/main" xmlns="" id="{00000000-0008-0000-2000-000002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123" name="451 CuadroTexto">
          <a:extLst>
            <a:ext uri="{FF2B5EF4-FFF2-40B4-BE49-F238E27FC236}">
              <a16:creationId xmlns:a16="http://schemas.microsoft.com/office/drawing/2014/main" xmlns="" id="{00000000-0008-0000-2000-00000314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24" name="17 CuadroTexto">
          <a:extLst>
            <a:ext uri="{FF2B5EF4-FFF2-40B4-BE49-F238E27FC236}">
              <a16:creationId xmlns:a16="http://schemas.microsoft.com/office/drawing/2014/main" xmlns="" id="{00000000-0008-0000-2000-00000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125" name="90 CuadroTexto">
          <a:extLst>
            <a:ext uri="{FF2B5EF4-FFF2-40B4-BE49-F238E27FC236}">
              <a16:creationId xmlns:a16="http://schemas.microsoft.com/office/drawing/2014/main" xmlns="" id="{00000000-0008-0000-2000-00000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6" name="91 CuadroTexto">
          <a:extLst>
            <a:ext uri="{FF2B5EF4-FFF2-40B4-BE49-F238E27FC236}">
              <a16:creationId xmlns:a16="http://schemas.microsoft.com/office/drawing/2014/main" xmlns="" id="{00000000-0008-0000-2000-00000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7" name="92 CuadroTexto">
          <a:extLst>
            <a:ext uri="{FF2B5EF4-FFF2-40B4-BE49-F238E27FC236}">
              <a16:creationId xmlns:a16="http://schemas.microsoft.com/office/drawing/2014/main" xmlns="" id="{00000000-0008-0000-2000-00000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8" name="93 CuadroTexto">
          <a:extLst>
            <a:ext uri="{FF2B5EF4-FFF2-40B4-BE49-F238E27FC236}">
              <a16:creationId xmlns:a16="http://schemas.microsoft.com/office/drawing/2014/main" xmlns="" id="{00000000-0008-0000-2000-00000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29" name="94 CuadroTexto">
          <a:extLst>
            <a:ext uri="{FF2B5EF4-FFF2-40B4-BE49-F238E27FC236}">
              <a16:creationId xmlns:a16="http://schemas.microsoft.com/office/drawing/2014/main" xmlns="" id="{00000000-0008-0000-2000-00000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0" name="95 CuadroTexto">
          <a:extLst>
            <a:ext uri="{FF2B5EF4-FFF2-40B4-BE49-F238E27FC236}">
              <a16:creationId xmlns:a16="http://schemas.microsoft.com/office/drawing/2014/main" xmlns="" id="{00000000-0008-0000-2000-00000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1" name="96 CuadroTexto">
          <a:extLst>
            <a:ext uri="{FF2B5EF4-FFF2-40B4-BE49-F238E27FC236}">
              <a16:creationId xmlns:a16="http://schemas.microsoft.com/office/drawing/2014/main" xmlns="" id="{00000000-0008-0000-2000-00000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2" name="97 CuadroTexto">
          <a:extLst>
            <a:ext uri="{FF2B5EF4-FFF2-40B4-BE49-F238E27FC236}">
              <a16:creationId xmlns:a16="http://schemas.microsoft.com/office/drawing/2014/main" xmlns="" id="{00000000-0008-0000-2000-00000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3" name="98 CuadroTexto">
          <a:extLst>
            <a:ext uri="{FF2B5EF4-FFF2-40B4-BE49-F238E27FC236}">
              <a16:creationId xmlns:a16="http://schemas.microsoft.com/office/drawing/2014/main" xmlns="" id="{00000000-0008-0000-2000-00000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4" name="99 CuadroTexto">
          <a:extLst>
            <a:ext uri="{FF2B5EF4-FFF2-40B4-BE49-F238E27FC236}">
              <a16:creationId xmlns:a16="http://schemas.microsoft.com/office/drawing/2014/main" xmlns="" id="{00000000-0008-0000-2000-00000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5" name="100 CuadroTexto">
          <a:extLst>
            <a:ext uri="{FF2B5EF4-FFF2-40B4-BE49-F238E27FC236}">
              <a16:creationId xmlns:a16="http://schemas.microsoft.com/office/drawing/2014/main" xmlns="" id="{00000000-0008-0000-2000-00000F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136" name="101 CuadroTexto">
          <a:extLst>
            <a:ext uri="{FF2B5EF4-FFF2-40B4-BE49-F238E27FC236}">
              <a16:creationId xmlns:a16="http://schemas.microsoft.com/office/drawing/2014/main" xmlns="" id="{00000000-0008-0000-2000-000010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137" name="118 CuadroTexto">
          <a:extLst>
            <a:ext uri="{FF2B5EF4-FFF2-40B4-BE49-F238E27FC236}">
              <a16:creationId xmlns:a16="http://schemas.microsoft.com/office/drawing/2014/main" xmlns="" id="{00000000-0008-0000-2000-00001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8" name="119 CuadroTexto">
          <a:extLst>
            <a:ext uri="{FF2B5EF4-FFF2-40B4-BE49-F238E27FC236}">
              <a16:creationId xmlns:a16="http://schemas.microsoft.com/office/drawing/2014/main" xmlns="" id="{00000000-0008-0000-2000-00001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39" name="120 CuadroTexto">
          <a:extLst>
            <a:ext uri="{FF2B5EF4-FFF2-40B4-BE49-F238E27FC236}">
              <a16:creationId xmlns:a16="http://schemas.microsoft.com/office/drawing/2014/main" xmlns="" id="{00000000-0008-0000-2000-00001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0" name="121 CuadroTexto">
          <a:extLst>
            <a:ext uri="{FF2B5EF4-FFF2-40B4-BE49-F238E27FC236}">
              <a16:creationId xmlns:a16="http://schemas.microsoft.com/office/drawing/2014/main" xmlns="" id="{00000000-0008-0000-2000-00001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1" name="122 CuadroTexto">
          <a:extLst>
            <a:ext uri="{FF2B5EF4-FFF2-40B4-BE49-F238E27FC236}">
              <a16:creationId xmlns:a16="http://schemas.microsoft.com/office/drawing/2014/main" xmlns="" id="{00000000-0008-0000-2000-00001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2" name="123 CuadroTexto">
          <a:extLst>
            <a:ext uri="{FF2B5EF4-FFF2-40B4-BE49-F238E27FC236}">
              <a16:creationId xmlns:a16="http://schemas.microsoft.com/office/drawing/2014/main" xmlns="" id="{00000000-0008-0000-2000-00001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3" name="124 CuadroTexto">
          <a:extLst>
            <a:ext uri="{FF2B5EF4-FFF2-40B4-BE49-F238E27FC236}">
              <a16:creationId xmlns:a16="http://schemas.microsoft.com/office/drawing/2014/main" xmlns="" id="{00000000-0008-0000-2000-00001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4" name="125 CuadroTexto">
          <a:extLst>
            <a:ext uri="{FF2B5EF4-FFF2-40B4-BE49-F238E27FC236}">
              <a16:creationId xmlns:a16="http://schemas.microsoft.com/office/drawing/2014/main" xmlns="" id="{00000000-0008-0000-2000-00001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5" name="143 CuadroTexto">
          <a:extLst>
            <a:ext uri="{FF2B5EF4-FFF2-40B4-BE49-F238E27FC236}">
              <a16:creationId xmlns:a16="http://schemas.microsoft.com/office/drawing/2014/main" xmlns="" id="{00000000-0008-0000-2000-00001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6" name="144 CuadroTexto">
          <a:extLst>
            <a:ext uri="{FF2B5EF4-FFF2-40B4-BE49-F238E27FC236}">
              <a16:creationId xmlns:a16="http://schemas.microsoft.com/office/drawing/2014/main" xmlns="" id="{00000000-0008-0000-2000-00001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7" name="145 CuadroTexto">
          <a:extLst>
            <a:ext uri="{FF2B5EF4-FFF2-40B4-BE49-F238E27FC236}">
              <a16:creationId xmlns:a16="http://schemas.microsoft.com/office/drawing/2014/main" xmlns="" id="{00000000-0008-0000-2000-00001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8" name="146 CuadroTexto">
          <a:extLst>
            <a:ext uri="{FF2B5EF4-FFF2-40B4-BE49-F238E27FC236}">
              <a16:creationId xmlns:a16="http://schemas.microsoft.com/office/drawing/2014/main" xmlns="" id="{00000000-0008-0000-2000-00001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49" name="147 CuadroTexto">
          <a:extLst>
            <a:ext uri="{FF2B5EF4-FFF2-40B4-BE49-F238E27FC236}">
              <a16:creationId xmlns:a16="http://schemas.microsoft.com/office/drawing/2014/main" xmlns="" id="{00000000-0008-0000-2000-00001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0" name="148 CuadroTexto">
          <a:extLst>
            <a:ext uri="{FF2B5EF4-FFF2-40B4-BE49-F238E27FC236}">
              <a16:creationId xmlns:a16="http://schemas.microsoft.com/office/drawing/2014/main" xmlns="" id="{00000000-0008-0000-2000-00001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1" name="149 CuadroTexto">
          <a:extLst>
            <a:ext uri="{FF2B5EF4-FFF2-40B4-BE49-F238E27FC236}">
              <a16:creationId xmlns:a16="http://schemas.microsoft.com/office/drawing/2014/main" xmlns="" id="{00000000-0008-0000-2000-00001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2" name="150 CuadroTexto">
          <a:extLst>
            <a:ext uri="{FF2B5EF4-FFF2-40B4-BE49-F238E27FC236}">
              <a16:creationId xmlns:a16="http://schemas.microsoft.com/office/drawing/2014/main" xmlns="" id="{00000000-0008-0000-2000-00002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3" name="151 CuadroTexto">
          <a:extLst>
            <a:ext uri="{FF2B5EF4-FFF2-40B4-BE49-F238E27FC236}">
              <a16:creationId xmlns:a16="http://schemas.microsoft.com/office/drawing/2014/main" xmlns="" id="{00000000-0008-0000-2000-00002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4" name="152 CuadroTexto">
          <a:extLst>
            <a:ext uri="{FF2B5EF4-FFF2-40B4-BE49-F238E27FC236}">
              <a16:creationId xmlns:a16="http://schemas.microsoft.com/office/drawing/2014/main" xmlns="" id="{00000000-0008-0000-2000-00002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5" name="153 CuadroTexto">
          <a:extLst>
            <a:ext uri="{FF2B5EF4-FFF2-40B4-BE49-F238E27FC236}">
              <a16:creationId xmlns:a16="http://schemas.microsoft.com/office/drawing/2014/main" xmlns="" id="{00000000-0008-0000-2000-00002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6" name="154 CuadroTexto">
          <a:extLst>
            <a:ext uri="{FF2B5EF4-FFF2-40B4-BE49-F238E27FC236}">
              <a16:creationId xmlns:a16="http://schemas.microsoft.com/office/drawing/2014/main" xmlns="" id="{00000000-0008-0000-2000-00002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7" name="155 CuadroTexto">
          <a:extLst>
            <a:ext uri="{FF2B5EF4-FFF2-40B4-BE49-F238E27FC236}">
              <a16:creationId xmlns:a16="http://schemas.microsoft.com/office/drawing/2014/main" xmlns="" id="{00000000-0008-0000-2000-00002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8" name="156 CuadroTexto">
          <a:extLst>
            <a:ext uri="{FF2B5EF4-FFF2-40B4-BE49-F238E27FC236}">
              <a16:creationId xmlns:a16="http://schemas.microsoft.com/office/drawing/2014/main" xmlns="" id="{00000000-0008-0000-2000-00002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59" name="157 CuadroTexto">
          <a:extLst>
            <a:ext uri="{FF2B5EF4-FFF2-40B4-BE49-F238E27FC236}">
              <a16:creationId xmlns:a16="http://schemas.microsoft.com/office/drawing/2014/main" xmlns="" id="{00000000-0008-0000-2000-00002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0" name="158 CuadroTexto">
          <a:extLst>
            <a:ext uri="{FF2B5EF4-FFF2-40B4-BE49-F238E27FC236}">
              <a16:creationId xmlns:a16="http://schemas.microsoft.com/office/drawing/2014/main" xmlns="" id="{00000000-0008-0000-2000-00002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1" name="159 CuadroTexto">
          <a:extLst>
            <a:ext uri="{FF2B5EF4-FFF2-40B4-BE49-F238E27FC236}">
              <a16:creationId xmlns:a16="http://schemas.microsoft.com/office/drawing/2014/main" xmlns="" id="{00000000-0008-0000-2000-00002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2" name="160 CuadroTexto">
          <a:extLst>
            <a:ext uri="{FF2B5EF4-FFF2-40B4-BE49-F238E27FC236}">
              <a16:creationId xmlns:a16="http://schemas.microsoft.com/office/drawing/2014/main" xmlns="" id="{00000000-0008-0000-2000-00002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3" name="161 CuadroTexto">
          <a:extLst>
            <a:ext uri="{FF2B5EF4-FFF2-40B4-BE49-F238E27FC236}">
              <a16:creationId xmlns:a16="http://schemas.microsoft.com/office/drawing/2014/main" xmlns="" id="{00000000-0008-0000-2000-00002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4" name="162 CuadroTexto">
          <a:extLst>
            <a:ext uri="{FF2B5EF4-FFF2-40B4-BE49-F238E27FC236}">
              <a16:creationId xmlns:a16="http://schemas.microsoft.com/office/drawing/2014/main" xmlns="" id="{00000000-0008-0000-2000-00002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5" name="163 CuadroTexto">
          <a:extLst>
            <a:ext uri="{FF2B5EF4-FFF2-40B4-BE49-F238E27FC236}">
              <a16:creationId xmlns:a16="http://schemas.microsoft.com/office/drawing/2014/main" xmlns="" id="{00000000-0008-0000-2000-00002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6" name="164 CuadroTexto">
          <a:extLst>
            <a:ext uri="{FF2B5EF4-FFF2-40B4-BE49-F238E27FC236}">
              <a16:creationId xmlns:a16="http://schemas.microsoft.com/office/drawing/2014/main" xmlns="" id="{00000000-0008-0000-2000-00002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7" name="165 CuadroTexto">
          <a:extLst>
            <a:ext uri="{FF2B5EF4-FFF2-40B4-BE49-F238E27FC236}">
              <a16:creationId xmlns:a16="http://schemas.microsoft.com/office/drawing/2014/main" xmlns="" id="{00000000-0008-0000-2000-00002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8" name="166 CuadroTexto">
          <a:extLst>
            <a:ext uri="{FF2B5EF4-FFF2-40B4-BE49-F238E27FC236}">
              <a16:creationId xmlns:a16="http://schemas.microsoft.com/office/drawing/2014/main" xmlns="" id="{00000000-0008-0000-2000-00003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69" name="167 CuadroTexto">
          <a:extLst>
            <a:ext uri="{FF2B5EF4-FFF2-40B4-BE49-F238E27FC236}">
              <a16:creationId xmlns:a16="http://schemas.microsoft.com/office/drawing/2014/main" xmlns="" id="{00000000-0008-0000-2000-00003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0" name="168 CuadroTexto">
          <a:extLst>
            <a:ext uri="{FF2B5EF4-FFF2-40B4-BE49-F238E27FC236}">
              <a16:creationId xmlns:a16="http://schemas.microsoft.com/office/drawing/2014/main" xmlns="" id="{00000000-0008-0000-2000-00003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1" name="169 CuadroTexto">
          <a:extLst>
            <a:ext uri="{FF2B5EF4-FFF2-40B4-BE49-F238E27FC236}">
              <a16:creationId xmlns:a16="http://schemas.microsoft.com/office/drawing/2014/main" xmlns="" id="{00000000-0008-0000-2000-00003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2" name="170 CuadroTexto">
          <a:extLst>
            <a:ext uri="{FF2B5EF4-FFF2-40B4-BE49-F238E27FC236}">
              <a16:creationId xmlns:a16="http://schemas.microsoft.com/office/drawing/2014/main" xmlns="" id="{00000000-0008-0000-2000-00003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3" name="171 CuadroTexto">
          <a:extLst>
            <a:ext uri="{FF2B5EF4-FFF2-40B4-BE49-F238E27FC236}">
              <a16:creationId xmlns:a16="http://schemas.microsoft.com/office/drawing/2014/main" xmlns="" id="{00000000-0008-0000-2000-00003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4" name="172 CuadroTexto">
          <a:extLst>
            <a:ext uri="{FF2B5EF4-FFF2-40B4-BE49-F238E27FC236}">
              <a16:creationId xmlns:a16="http://schemas.microsoft.com/office/drawing/2014/main" xmlns="" id="{00000000-0008-0000-2000-00003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5" name="173 CuadroTexto">
          <a:extLst>
            <a:ext uri="{FF2B5EF4-FFF2-40B4-BE49-F238E27FC236}">
              <a16:creationId xmlns:a16="http://schemas.microsoft.com/office/drawing/2014/main" xmlns="" id="{00000000-0008-0000-2000-00003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6" name="174 CuadroTexto">
          <a:extLst>
            <a:ext uri="{FF2B5EF4-FFF2-40B4-BE49-F238E27FC236}">
              <a16:creationId xmlns:a16="http://schemas.microsoft.com/office/drawing/2014/main" xmlns="" id="{00000000-0008-0000-2000-00003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7" name="175 CuadroTexto">
          <a:extLst>
            <a:ext uri="{FF2B5EF4-FFF2-40B4-BE49-F238E27FC236}">
              <a16:creationId xmlns:a16="http://schemas.microsoft.com/office/drawing/2014/main" xmlns="" id="{00000000-0008-0000-2000-00003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8" name="176 CuadroTexto">
          <a:extLst>
            <a:ext uri="{FF2B5EF4-FFF2-40B4-BE49-F238E27FC236}">
              <a16:creationId xmlns:a16="http://schemas.microsoft.com/office/drawing/2014/main" xmlns="" id="{00000000-0008-0000-2000-00003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79" name="177 CuadroTexto">
          <a:extLst>
            <a:ext uri="{FF2B5EF4-FFF2-40B4-BE49-F238E27FC236}">
              <a16:creationId xmlns:a16="http://schemas.microsoft.com/office/drawing/2014/main" xmlns="" id="{00000000-0008-0000-2000-00003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0" name="178 CuadroTexto">
          <a:extLst>
            <a:ext uri="{FF2B5EF4-FFF2-40B4-BE49-F238E27FC236}">
              <a16:creationId xmlns:a16="http://schemas.microsoft.com/office/drawing/2014/main" xmlns="" id="{00000000-0008-0000-2000-00003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1" name="179 CuadroTexto">
          <a:extLst>
            <a:ext uri="{FF2B5EF4-FFF2-40B4-BE49-F238E27FC236}">
              <a16:creationId xmlns:a16="http://schemas.microsoft.com/office/drawing/2014/main" xmlns="" id="{00000000-0008-0000-2000-00003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2" name="180 CuadroTexto">
          <a:extLst>
            <a:ext uri="{FF2B5EF4-FFF2-40B4-BE49-F238E27FC236}">
              <a16:creationId xmlns:a16="http://schemas.microsoft.com/office/drawing/2014/main" xmlns="" id="{00000000-0008-0000-2000-00003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3" name="181 CuadroTexto">
          <a:extLst>
            <a:ext uri="{FF2B5EF4-FFF2-40B4-BE49-F238E27FC236}">
              <a16:creationId xmlns:a16="http://schemas.microsoft.com/office/drawing/2014/main" xmlns="" id="{00000000-0008-0000-2000-00003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4" name="182 CuadroTexto">
          <a:extLst>
            <a:ext uri="{FF2B5EF4-FFF2-40B4-BE49-F238E27FC236}">
              <a16:creationId xmlns:a16="http://schemas.microsoft.com/office/drawing/2014/main" xmlns="" id="{00000000-0008-0000-2000-00004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5" name="183 CuadroTexto">
          <a:extLst>
            <a:ext uri="{FF2B5EF4-FFF2-40B4-BE49-F238E27FC236}">
              <a16:creationId xmlns:a16="http://schemas.microsoft.com/office/drawing/2014/main" xmlns="" id="{00000000-0008-0000-2000-00004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6" name="184 CuadroTexto">
          <a:extLst>
            <a:ext uri="{FF2B5EF4-FFF2-40B4-BE49-F238E27FC236}">
              <a16:creationId xmlns:a16="http://schemas.microsoft.com/office/drawing/2014/main" xmlns="" id="{00000000-0008-0000-2000-00004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7" name="185 CuadroTexto">
          <a:extLst>
            <a:ext uri="{FF2B5EF4-FFF2-40B4-BE49-F238E27FC236}">
              <a16:creationId xmlns:a16="http://schemas.microsoft.com/office/drawing/2014/main" xmlns="" id="{00000000-0008-0000-2000-00004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8" name="186 CuadroTexto">
          <a:extLst>
            <a:ext uri="{FF2B5EF4-FFF2-40B4-BE49-F238E27FC236}">
              <a16:creationId xmlns:a16="http://schemas.microsoft.com/office/drawing/2014/main" xmlns="" id="{00000000-0008-0000-2000-00004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89" name="187 CuadroTexto">
          <a:extLst>
            <a:ext uri="{FF2B5EF4-FFF2-40B4-BE49-F238E27FC236}">
              <a16:creationId xmlns:a16="http://schemas.microsoft.com/office/drawing/2014/main" xmlns="" id="{00000000-0008-0000-2000-00004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0" name="188 CuadroTexto">
          <a:extLst>
            <a:ext uri="{FF2B5EF4-FFF2-40B4-BE49-F238E27FC236}">
              <a16:creationId xmlns:a16="http://schemas.microsoft.com/office/drawing/2014/main" xmlns="" id="{00000000-0008-0000-2000-00004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1" name="189 CuadroTexto">
          <a:extLst>
            <a:ext uri="{FF2B5EF4-FFF2-40B4-BE49-F238E27FC236}">
              <a16:creationId xmlns:a16="http://schemas.microsoft.com/office/drawing/2014/main" xmlns="" id="{00000000-0008-0000-2000-00004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2" name="190 CuadroTexto">
          <a:extLst>
            <a:ext uri="{FF2B5EF4-FFF2-40B4-BE49-F238E27FC236}">
              <a16:creationId xmlns:a16="http://schemas.microsoft.com/office/drawing/2014/main" xmlns="" id="{00000000-0008-0000-2000-00004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3" name="191 CuadroTexto">
          <a:extLst>
            <a:ext uri="{FF2B5EF4-FFF2-40B4-BE49-F238E27FC236}">
              <a16:creationId xmlns:a16="http://schemas.microsoft.com/office/drawing/2014/main" xmlns="" id="{00000000-0008-0000-2000-00004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4" name="192 CuadroTexto">
          <a:extLst>
            <a:ext uri="{FF2B5EF4-FFF2-40B4-BE49-F238E27FC236}">
              <a16:creationId xmlns:a16="http://schemas.microsoft.com/office/drawing/2014/main" xmlns="" id="{00000000-0008-0000-2000-00004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5" name="193 CuadroTexto">
          <a:extLst>
            <a:ext uri="{FF2B5EF4-FFF2-40B4-BE49-F238E27FC236}">
              <a16:creationId xmlns:a16="http://schemas.microsoft.com/office/drawing/2014/main" xmlns="" id="{00000000-0008-0000-2000-00004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6" name="194 CuadroTexto">
          <a:extLst>
            <a:ext uri="{FF2B5EF4-FFF2-40B4-BE49-F238E27FC236}">
              <a16:creationId xmlns:a16="http://schemas.microsoft.com/office/drawing/2014/main" xmlns="" id="{00000000-0008-0000-2000-00004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7" name="195 CuadroTexto">
          <a:extLst>
            <a:ext uri="{FF2B5EF4-FFF2-40B4-BE49-F238E27FC236}">
              <a16:creationId xmlns:a16="http://schemas.microsoft.com/office/drawing/2014/main" xmlns="" id="{00000000-0008-0000-2000-00004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8" name="196 CuadroTexto">
          <a:extLst>
            <a:ext uri="{FF2B5EF4-FFF2-40B4-BE49-F238E27FC236}">
              <a16:creationId xmlns:a16="http://schemas.microsoft.com/office/drawing/2014/main" xmlns="" id="{00000000-0008-0000-2000-00004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199" name="197 CuadroTexto">
          <a:extLst>
            <a:ext uri="{FF2B5EF4-FFF2-40B4-BE49-F238E27FC236}">
              <a16:creationId xmlns:a16="http://schemas.microsoft.com/office/drawing/2014/main" xmlns="" id="{00000000-0008-0000-2000-00004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0" name="198 CuadroTexto">
          <a:extLst>
            <a:ext uri="{FF2B5EF4-FFF2-40B4-BE49-F238E27FC236}">
              <a16:creationId xmlns:a16="http://schemas.microsoft.com/office/drawing/2014/main" xmlns="" id="{00000000-0008-0000-2000-00005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1" name="199 CuadroTexto">
          <a:extLst>
            <a:ext uri="{FF2B5EF4-FFF2-40B4-BE49-F238E27FC236}">
              <a16:creationId xmlns:a16="http://schemas.microsoft.com/office/drawing/2014/main" xmlns="" id="{00000000-0008-0000-2000-00005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2" name="200 CuadroTexto">
          <a:extLst>
            <a:ext uri="{FF2B5EF4-FFF2-40B4-BE49-F238E27FC236}">
              <a16:creationId xmlns:a16="http://schemas.microsoft.com/office/drawing/2014/main" xmlns="" id="{00000000-0008-0000-2000-00005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3" name="201 CuadroTexto">
          <a:extLst>
            <a:ext uri="{FF2B5EF4-FFF2-40B4-BE49-F238E27FC236}">
              <a16:creationId xmlns:a16="http://schemas.microsoft.com/office/drawing/2014/main" xmlns="" id="{00000000-0008-0000-2000-00005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4" name="202 CuadroTexto">
          <a:extLst>
            <a:ext uri="{FF2B5EF4-FFF2-40B4-BE49-F238E27FC236}">
              <a16:creationId xmlns:a16="http://schemas.microsoft.com/office/drawing/2014/main" xmlns="" id="{00000000-0008-0000-2000-00005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5" name="203 CuadroTexto">
          <a:extLst>
            <a:ext uri="{FF2B5EF4-FFF2-40B4-BE49-F238E27FC236}">
              <a16:creationId xmlns:a16="http://schemas.microsoft.com/office/drawing/2014/main" xmlns="" id="{00000000-0008-0000-2000-00005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6" name="204 CuadroTexto">
          <a:extLst>
            <a:ext uri="{FF2B5EF4-FFF2-40B4-BE49-F238E27FC236}">
              <a16:creationId xmlns:a16="http://schemas.microsoft.com/office/drawing/2014/main" xmlns="" id="{00000000-0008-0000-2000-00005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7" name="205 CuadroTexto">
          <a:extLst>
            <a:ext uri="{FF2B5EF4-FFF2-40B4-BE49-F238E27FC236}">
              <a16:creationId xmlns:a16="http://schemas.microsoft.com/office/drawing/2014/main" xmlns="" id="{00000000-0008-0000-2000-00005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8" name="206 CuadroTexto">
          <a:extLst>
            <a:ext uri="{FF2B5EF4-FFF2-40B4-BE49-F238E27FC236}">
              <a16:creationId xmlns:a16="http://schemas.microsoft.com/office/drawing/2014/main" xmlns="" id="{00000000-0008-0000-2000-00005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09" name="207 CuadroTexto">
          <a:extLst>
            <a:ext uri="{FF2B5EF4-FFF2-40B4-BE49-F238E27FC236}">
              <a16:creationId xmlns:a16="http://schemas.microsoft.com/office/drawing/2014/main" xmlns="" id="{00000000-0008-0000-2000-00005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0" name="208 CuadroTexto">
          <a:extLst>
            <a:ext uri="{FF2B5EF4-FFF2-40B4-BE49-F238E27FC236}">
              <a16:creationId xmlns:a16="http://schemas.microsoft.com/office/drawing/2014/main" xmlns="" id="{00000000-0008-0000-2000-00005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1" name="209 CuadroTexto">
          <a:extLst>
            <a:ext uri="{FF2B5EF4-FFF2-40B4-BE49-F238E27FC236}">
              <a16:creationId xmlns:a16="http://schemas.microsoft.com/office/drawing/2014/main" xmlns="" id="{00000000-0008-0000-2000-00005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2" name="210 CuadroTexto">
          <a:extLst>
            <a:ext uri="{FF2B5EF4-FFF2-40B4-BE49-F238E27FC236}">
              <a16:creationId xmlns:a16="http://schemas.microsoft.com/office/drawing/2014/main" xmlns="" id="{00000000-0008-0000-2000-00005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3" name="211 CuadroTexto">
          <a:extLst>
            <a:ext uri="{FF2B5EF4-FFF2-40B4-BE49-F238E27FC236}">
              <a16:creationId xmlns:a16="http://schemas.microsoft.com/office/drawing/2014/main" xmlns="" id="{00000000-0008-0000-2000-00005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4" name="212 CuadroTexto">
          <a:extLst>
            <a:ext uri="{FF2B5EF4-FFF2-40B4-BE49-F238E27FC236}">
              <a16:creationId xmlns:a16="http://schemas.microsoft.com/office/drawing/2014/main" xmlns="" id="{00000000-0008-0000-2000-00005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5" name="213 CuadroTexto">
          <a:extLst>
            <a:ext uri="{FF2B5EF4-FFF2-40B4-BE49-F238E27FC236}">
              <a16:creationId xmlns:a16="http://schemas.microsoft.com/office/drawing/2014/main" xmlns="" id="{00000000-0008-0000-2000-00005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6" name="214 CuadroTexto">
          <a:extLst>
            <a:ext uri="{FF2B5EF4-FFF2-40B4-BE49-F238E27FC236}">
              <a16:creationId xmlns:a16="http://schemas.microsoft.com/office/drawing/2014/main" xmlns="" id="{00000000-0008-0000-2000-00006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7" name="215 CuadroTexto">
          <a:extLst>
            <a:ext uri="{FF2B5EF4-FFF2-40B4-BE49-F238E27FC236}">
              <a16:creationId xmlns:a16="http://schemas.microsoft.com/office/drawing/2014/main" xmlns="" id="{00000000-0008-0000-2000-00006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8" name="216 CuadroTexto">
          <a:extLst>
            <a:ext uri="{FF2B5EF4-FFF2-40B4-BE49-F238E27FC236}">
              <a16:creationId xmlns:a16="http://schemas.microsoft.com/office/drawing/2014/main" xmlns="" id="{00000000-0008-0000-2000-00006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19" name="217 CuadroTexto">
          <a:extLst>
            <a:ext uri="{FF2B5EF4-FFF2-40B4-BE49-F238E27FC236}">
              <a16:creationId xmlns:a16="http://schemas.microsoft.com/office/drawing/2014/main" xmlns="" id="{00000000-0008-0000-2000-00006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0" name="218 CuadroTexto">
          <a:extLst>
            <a:ext uri="{FF2B5EF4-FFF2-40B4-BE49-F238E27FC236}">
              <a16:creationId xmlns:a16="http://schemas.microsoft.com/office/drawing/2014/main" xmlns="" id="{00000000-0008-0000-2000-00006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1" name="219 CuadroTexto">
          <a:extLst>
            <a:ext uri="{FF2B5EF4-FFF2-40B4-BE49-F238E27FC236}">
              <a16:creationId xmlns:a16="http://schemas.microsoft.com/office/drawing/2014/main" xmlns="" id="{00000000-0008-0000-2000-00006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2" name="220 CuadroTexto">
          <a:extLst>
            <a:ext uri="{FF2B5EF4-FFF2-40B4-BE49-F238E27FC236}">
              <a16:creationId xmlns:a16="http://schemas.microsoft.com/office/drawing/2014/main" xmlns="" id="{00000000-0008-0000-2000-00006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3" name="221 CuadroTexto">
          <a:extLst>
            <a:ext uri="{FF2B5EF4-FFF2-40B4-BE49-F238E27FC236}">
              <a16:creationId xmlns:a16="http://schemas.microsoft.com/office/drawing/2014/main" xmlns="" id="{00000000-0008-0000-2000-00006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4" name="222 CuadroTexto">
          <a:extLst>
            <a:ext uri="{FF2B5EF4-FFF2-40B4-BE49-F238E27FC236}">
              <a16:creationId xmlns:a16="http://schemas.microsoft.com/office/drawing/2014/main" xmlns="" id="{00000000-0008-0000-2000-00006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5" name="223 CuadroTexto">
          <a:extLst>
            <a:ext uri="{FF2B5EF4-FFF2-40B4-BE49-F238E27FC236}">
              <a16:creationId xmlns:a16="http://schemas.microsoft.com/office/drawing/2014/main" xmlns="" id="{00000000-0008-0000-2000-00006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6" name="224 CuadroTexto">
          <a:extLst>
            <a:ext uri="{FF2B5EF4-FFF2-40B4-BE49-F238E27FC236}">
              <a16:creationId xmlns:a16="http://schemas.microsoft.com/office/drawing/2014/main" xmlns="" id="{00000000-0008-0000-2000-00006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7" name="225 CuadroTexto">
          <a:extLst>
            <a:ext uri="{FF2B5EF4-FFF2-40B4-BE49-F238E27FC236}">
              <a16:creationId xmlns:a16="http://schemas.microsoft.com/office/drawing/2014/main" xmlns="" id="{00000000-0008-0000-2000-00006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8" name="226 CuadroTexto">
          <a:extLst>
            <a:ext uri="{FF2B5EF4-FFF2-40B4-BE49-F238E27FC236}">
              <a16:creationId xmlns:a16="http://schemas.microsoft.com/office/drawing/2014/main" xmlns="" id="{00000000-0008-0000-2000-00006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29" name="227 CuadroTexto">
          <a:extLst>
            <a:ext uri="{FF2B5EF4-FFF2-40B4-BE49-F238E27FC236}">
              <a16:creationId xmlns:a16="http://schemas.microsoft.com/office/drawing/2014/main" xmlns="" id="{00000000-0008-0000-2000-00006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0" name="228 CuadroTexto">
          <a:extLst>
            <a:ext uri="{FF2B5EF4-FFF2-40B4-BE49-F238E27FC236}">
              <a16:creationId xmlns:a16="http://schemas.microsoft.com/office/drawing/2014/main" xmlns="" id="{00000000-0008-0000-2000-00006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1" name="229 CuadroTexto">
          <a:extLst>
            <a:ext uri="{FF2B5EF4-FFF2-40B4-BE49-F238E27FC236}">
              <a16:creationId xmlns:a16="http://schemas.microsoft.com/office/drawing/2014/main" xmlns="" id="{00000000-0008-0000-2000-00006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2" name="230 CuadroTexto">
          <a:extLst>
            <a:ext uri="{FF2B5EF4-FFF2-40B4-BE49-F238E27FC236}">
              <a16:creationId xmlns:a16="http://schemas.microsoft.com/office/drawing/2014/main" xmlns="" id="{00000000-0008-0000-2000-00007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3" name="231 CuadroTexto">
          <a:extLst>
            <a:ext uri="{FF2B5EF4-FFF2-40B4-BE49-F238E27FC236}">
              <a16:creationId xmlns:a16="http://schemas.microsoft.com/office/drawing/2014/main" xmlns="" id="{00000000-0008-0000-2000-00007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4" name="232 CuadroTexto">
          <a:extLst>
            <a:ext uri="{FF2B5EF4-FFF2-40B4-BE49-F238E27FC236}">
              <a16:creationId xmlns:a16="http://schemas.microsoft.com/office/drawing/2014/main" xmlns="" id="{00000000-0008-0000-2000-00007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5" name="233 CuadroTexto">
          <a:extLst>
            <a:ext uri="{FF2B5EF4-FFF2-40B4-BE49-F238E27FC236}">
              <a16:creationId xmlns:a16="http://schemas.microsoft.com/office/drawing/2014/main" xmlns="" id="{00000000-0008-0000-2000-00007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6" name="234 CuadroTexto">
          <a:extLst>
            <a:ext uri="{FF2B5EF4-FFF2-40B4-BE49-F238E27FC236}">
              <a16:creationId xmlns:a16="http://schemas.microsoft.com/office/drawing/2014/main" xmlns="" id="{00000000-0008-0000-2000-00007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7" name="235 CuadroTexto">
          <a:extLst>
            <a:ext uri="{FF2B5EF4-FFF2-40B4-BE49-F238E27FC236}">
              <a16:creationId xmlns:a16="http://schemas.microsoft.com/office/drawing/2014/main" xmlns="" id="{00000000-0008-0000-2000-00007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8" name="236 CuadroTexto">
          <a:extLst>
            <a:ext uri="{FF2B5EF4-FFF2-40B4-BE49-F238E27FC236}">
              <a16:creationId xmlns:a16="http://schemas.microsoft.com/office/drawing/2014/main" xmlns="" id="{00000000-0008-0000-2000-00007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39" name="237 CuadroTexto">
          <a:extLst>
            <a:ext uri="{FF2B5EF4-FFF2-40B4-BE49-F238E27FC236}">
              <a16:creationId xmlns:a16="http://schemas.microsoft.com/office/drawing/2014/main" xmlns="" id="{00000000-0008-0000-2000-00007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0" name="238 CuadroTexto">
          <a:extLst>
            <a:ext uri="{FF2B5EF4-FFF2-40B4-BE49-F238E27FC236}">
              <a16:creationId xmlns:a16="http://schemas.microsoft.com/office/drawing/2014/main" xmlns="" id="{00000000-0008-0000-2000-00007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1" name="239 CuadroTexto">
          <a:extLst>
            <a:ext uri="{FF2B5EF4-FFF2-40B4-BE49-F238E27FC236}">
              <a16:creationId xmlns:a16="http://schemas.microsoft.com/office/drawing/2014/main" xmlns="" id="{00000000-0008-0000-2000-00007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2" name="240 CuadroTexto">
          <a:extLst>
            <a:ext uri="{FF2B5EF4-FFF2-40B4-BE49-F238E27FC236}">
              <a16:creationId xmlns:a16="http://schemas.microsoft.com/office/drawing/2014/main" xmlns="" id="{00000000-0008-0000-2000-00007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3" name="241 CuadroTexto">
          <a:extLst>
            <a:ext uri="{FF2B5EF4-FFF2-40B4-BE49-F238E27FC236}">
              <a16:creationId xmlns:a16="http://schemas.microsoft.com/office/drawing/2014/main" xmlns="" id="{00000000-0008-0000-2000-00007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4" name="242 CuadroTexto">
          <a:extLst>
            <a:ext uri="{FF2B5EF4-FFF2-40B4-BE49-F238E27FC236}">
              <a16:creationId xmlns:a16="http://schemas.microsoft.com/office/drawing/2014/main" xmlns="" id="{00000000-0008-0000-2000-00007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5" name="243 CuadroTexto">
          <a:extLst>
            <a:ext uri="{FF2B5EF4-FFF2-40B4-BE49-F238E27FC236}">
              <a16:creationId xmlns:a16="http://schemas.microsoft.com/office/drawing/2014/main" xmlns="" id="{00000000-0008-0000-2000-00007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6" name="244 CuadroTexto">
          <a:extLst>
            <a:ext uri="{FF2B5EF4-FFF2-40B4-BE49-F238E27FC236}">
              <a16:creationId xmlns:a16="http://schemas.microsoft.com/office/drawing/2014/main" xmlns="" id="{00000000-0008-0000-2000-00007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7" name="245 CuadroTexto">
          <a:extLst>
            <a:ext uri="{FF2B5EF4-FFF2-40B4-BE49-F238E27FC236}">
              <a16:creationId xmlns:a16="http://schemas.microsoft.com/office/drawing/2014/main" xmlns="" id="{00000000-0008-0000-2000-00007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8" name="246 CuadroTexto">
          <a:extLst>
            <a:ext uri="{FF2B5EF4-FFF2-40B4-BE49-F238E27FC236}">
              <a16:creationId xmlns:a16="http://schemas.microsoft.com/office/drawing/2014/main" xmlns="" id="{00000000-0008-0000-2000-00008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49" name="247 CuadroTexto">
          <a:extLst>
            <a:ext uri="{FF2B5EF4-FFF2-40B4-BE49-F238E27FC236}">
              <a16:creationId xmlns:a16="http://schemas.microsoft.com/office/drawing/2014/main" xmlns="" id="{00000000-0008-0000-2000-00008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0" name="248 CuadroTexto">
          <a:extLst>
            <a:ext uri="{FF2B5EF4-FFF2-40B4-BE49-F238E27FC236}">
              <a16:creationId xmlns:a16="http://schemas.microsoft.com/office/drawing/2014/main" xmlns="" id="{00000000-0008-0000-2000-00008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1" name="249 CuadroTexto">
          <a:extLst>
            <a:ext uri="{FF2B5EF4-FFF2-40B4-BE49-F238E27FC236}">
              <a16:creationId xmlns:a16="http://schemas.microsoft.com/office/drawing/2014/main" xmlns="" id="{00000000-0008-0000-2000-00008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2" name="250 CuadroTexto">
          <a:extLst>
            <a:ext uri="{FF2B5EF4-FFF2-40B4-BE49-F238E27FC236}">
              <a16:creationId xmlns:a16="http://schemas.microsoft.com/office/drawing/2014/main" xmlns="" id="{00000000-0008-0000-2000-00008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3" name="251 CuadroTexto">
          <a:extLst>
            <a:ext uri="{FF2B5EF4-FFF2-40B4-BE49-F238E27FC236}">
              <a16:creationId xmlns:a16="http://schemas.microsoft.com/office/drawing/2014/main" xmlns="" id="{00000000-0008-0000-2000-00008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4" name="252 CuadroTexto">
          <a:extLst>
            <a:ext uri="{FF2B5EF4-FFF2-40B4-BE49-F238E27FC236}">
              <a16:creationId xmlns:a16="http://schemas.microsoft.com/office/drawing/2014/main" xmlns="" id="{00000000-0008-0000-2000-00008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5" name="253 CuadroTexto">
          <a:extLst>
            <a:ext uri="{FF2B5EF4-FFF2-40B4-BE49-F238E27FC236}">
              <a16:creationId xmlns:a16="http://schemas.microsoft.com/office/drawing/2014/main" xmlns="" id="{00000000-0008-0000-2000-00008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6" name="254 CuadroTexto">
          <a:extLst>
            <a:ext uri="{FF2B5EF4-FFF2-40B4-BE49-F238E27FC236}">
              <a16:creationId xmlns:a16="http://schemas.microsoft.com/office/drawing/2014/main" xmlns="" id="{00000000-0008-0000-2000-00008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7" name="255 CuadroTexto">
          <a:extLst>
            <a:ext uri="{FF2B5EF4-FFF2-40B4-BE49-F238E27FC236}">
              <a16:creationId xmlns:a16="http://schemas.microsoft.com/office/drawing/2014/main" xmlns="" id="{00000000-0008-0000-2000-00008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8" name="256 CuadroTexto">
          <a:extLst>
            <a:ext uri="{FF2B5EF4-FFF2-40B4-BE49-F238E27FC236}">
              <a16:creationId xmlns:a16="http://schemas.microsoft.com/office/drawing/2014/main" xmlns="" id="{00000000-0008-0000-2000-00008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59" name="257 CuadroTexto">
          <a:extLst>
            <a:ext uri="{FF2B5EF4-FFF2-40B4-BE49-F238E27FC236}">
              <a16:creationId xmlns:a16="http://schemas.microsoft.com/office/drawing/2014/main" xmlns="" id="{00000000-0008-0000-2000-00008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0" name="258 CuadroTexto">
          <a:extLst>
            <a:ext uri="{FF2B5EF4-FFF2-40B4-BE49-F238E27FC236}">
              <a16:creationId xmlns:a16="http://schemas.microsoft.com/office/drawing/2014/main" xmlns="" id="{00000000-0008-0000-2000-00008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1" name="259 CuadroTexto">
          <a:extLst>
            <a:ext uri="{FF2B5EF4-FFF2-40B4-BE49-F238E27FC236}">
              <a16:creationId xmlns:a16="http://schemas.microsoft.com/office/drawing/2014/main" xmlns="" id="{00000000-0008-0000-2000-00008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2" name="260 CuadroTexto">
          <a:extLst>
            <a:ext uri="{FF2B5EF4-FFF2-40B4-BE49-F238E27FC236}">
              <a16:creationId xmlns:a16="http://schemas.microsoft.com/office/drawing/2014/main" xmlns="" id="{00000000-0008-0000-2000-00008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3" name="261 CuadroTexto">
          <a:extLst>
            <a:ext uri="{FF2B5EF4-FFF2-40B4-BE49-F238E27FC236}">
              <a16:creationId xmlns:a16="http://schemas.microsoft.com/office/drawing/2014/main" xmlns="" id="{00000000-0008-0000-2000-00008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4" name="262 CuadroTexto">
          <a:extLst>
            <a:ext uri="{FF2B5EF4-FFF2-40B4-BE49-F238E27FC236}">
              <a16:creationId xmlns:a16="http://schemas.microsoft.com/office/drawing/2014/main" xmlns="" id="{00000000-0008-0000-2000-00009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5" name="263 CuadroTexto">
          <a:extLst>
            <a:ext uri="{FF2B5EF4-FFF2-40B4-BE49-F238E27FC236}">
              <a16:creationId xmlns:a16="http://schemas.microsoft.com/office/drawing/2014/main" xmlns="" id="{00000000-0008-0000-2000-00009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6" name="264 CuadroTexto">
          <a:extLst>
            <a:ext uri="{FF2B5EF4-FFF2-40B4-BE49-F238E27FC236}">
              <a16:creationId xmlns:a16="http://schemas.microsoft.com/office/drawing/2014/main" xmlns="" id="{00000000-0008-0000-2000-00009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7" name="265 CuadroTexto">
          <a:extLst>
            <a:ext uri="{FF2B5EF4-FFF2-40B4-BE49-F238E27FC236}">
              <a16:creationId xmlns:a16="http://schemas.microsoft.com/office/drawing/2014/main" xmlns="" id="{00000000-0008-0000-2000-00009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8" name="266 CuadroTexto">
          <a:extLst>
            <a:ext uri="{FF2B5EF4-FFF2-40B4-BE49-F238E27FC236}">
              <a16:creationId xmlns:a16="http://schemas.microsoft.com/office/drawing/2014/main" xmlns="" id="{00000000-0008-0000-2000-00009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69" name="267 CuadroTexto">
          <a:extLst>
            <a:ext uri="{FF2B5EF4-FFF2-40B4-BE49-F238E27FC236}">
              <a16:creationId xmlns:a16="http://schemas.microsoft.com/office/drawing/2014/main" xmlns="" id="{00000000-0008-0000-2000-00009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0" name="285 CuadroTexto">
          <a:extLst>
            <a:ext uri="{FF2B5EF4-FFF2-40B4-BE49-F238E27FC236}">
              <a16:creationId xmlns:a16="http://schemas.microsoft.com/office/drawing/2014/main" xmlns="" id="{00000000-0008-0000-2000-00009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1" name="286 CuadroTexto">
          <a:extLst>
            <a:ext uri="{FF2B5EF4-FFF2-40B4-BE49-F238E27FC236}">
              <a16:creationId xmlns:a16="http://schemas.microsoft.com/office/drawing/2014/main" xmlns="" id="{00000000-0008-0000-2000-00009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2" name="287 CuadroTexto">
          <a:extLst>
            <a:ext uri="{FF2B5EF4-FFF2-40B4-BE49-F238E27FC236}">
              <a16:creationId xmlns:a16="http://schemas.microsoft.com/office/drawing/2014/main" xmlns="" id="{00000000-0008-0000-2000-00009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3" name="288 CuadroTexto">
          <a:extLst>
            <a:ext uri="{FF2B5EF4-FFF2-40B4-BE49-F238E27FC236}">
              <a16:creationId xmlns:a16="http://schemas.microsoft.com/office/drawing/2014/main" xmlns="" id="{00000000-0008-0000-2000-00009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4" name="289 CuadroTexto">
          <a:extLst>
            <a:ext uri="{FF2B5EF4-FFF2-40B4-BE49-F238E27FC236}">
              <a16:creationId xmlns:a16="http://schemas.microsoft.com/office/drawing/2014/main" xmlns="" id="{00000000-0008-0000-2000-00009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5" name="290 CuadroTexto">
          <a:extLst>
            <a:ext uri="{FF2B5EF4-FFF2-40B4-BE49-F238E27FC236}">
              <a16:creationId xmlns:a16="http://schemas.microsoft.com/office/drawing/2014/main" xmlns="" id="{00000000-0008-0000-2000-00009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6" name="291 CuadroTexto">
          <a:extLst>
            <a:ext uri="{FF2B5EF4-FFF2-40B4-BE49-F238E27FC236}">
              <a16:creationId xmlns:a16="http://schemas.microsoft.com/office/drawing/2014/main" xmlns="" id="{00000000-0008-0000-2000-00009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7" name="292 CuadroTexto">
          <a:extLst>
            <a:ext uri="{FF2B5EF4-FFF2-40B4-BE49-F238E27FC236}">
              <a16:creationId xmlns:a16="http://schemas.microsoft.com/office/drawing/2014/main" xmlns="" id="{00000000-0008-0000-2000-00009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8" name="293 CuadroTexto">
          <a:extLst>
            <a:ext uri="{FF2B5EF4-FFF2-40B4-BE49-F238E27FC236}">
              <a16:creationId xmlns:a16="http://schemas.microsoft.com/office/drawing/2014/main" xmlns="" id="{00000000-0008-0000-2000-00009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79" name="294 CuadroTexto">
          <a:extLst>
            <a:ext uri="{FF2B5EF4-FFF2-40B4-BE49-F238E27FC236}">
              <a16:creationId xmlns:a16="http://schemas.microsoft.com/office/drawing/2014/main" xmlns="" id="{00000000-0008-0000-2000-00009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0" name="295 CuadroTexto">
          <a:extLst>
            <a:ext uri="{FF2B5EF4-FFF2-40B4-BE49-F238E27FC236}">
              <a16:creationId xmlns:a16="http://schemas.microsoft.com/office/drawing/2014/main" xmlns="" id="{00000000-0008-0000-2000-0000A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1" name="296 CuadroTexto">
          <a:extLst>
            <a:ext uri="{FF2B5EF4-FFF2-40B4-BE49-F238E27FC236}">
              <a16:creationId xmlns:a16="http://schemas.microsoft.com/office/drawing/2014/main" xmlns="" id="{00000000-0008-0000-2000-0000A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82" name="17 CuadroTexto">
          <a:extLst>
            <a:ext uri="{FF2B5EF4-FFF2-40B4-BE49-F238E27FC236}">
              <a16:creationId xmlns:a16="http://schemas.microsoft.com/office/drawing/2014/main" xmlns="" id="{00000000-0008-0000-2000-0000A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283" name="90 CuadroTexto">
          <a:extLst>
            <a:ext uri="{FF2B5EF4-FFF2-40B4-BE49-F238E27FC236}">
              <a16:creationId xmlns:a16="http://schemas.microsoft.com/office/drawing/2014/main" xmlns="" id="{00000000-0008-0000-2000-0000A3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4" name="91 CuadroTexto">
          <a:extLst>
            <a:ext uri="{FF2B5EF4-FFF2-40B4-BE49-F238E27FC236}">
              <a16:creationId xmlns:a16="http://schemas.microsoft.com/office/drawing/2014/main" xmlns="" id="{00000000-0008-0000-2000-0000A4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5" name="92 CuadroTexto">
          <a:extLst>
            <a:ext uri="{FF2B5EF4-FFF2-40B4-BE49-F238E27FC236}">
              <a16:creationId xmlns:a16="http://schemas.microsoft.com/office/drawing/2014/main" xmlns="" id="{00000000-0008-0000-2000-0000A5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6" name="93 CuadroTexto">
          <a:extLst>
            <a:ext uri="{FF2B5EF4-FFF2-40B4-BE49-F238E27FC236}">
              <a16:creationId xmlns:a16="http://schemas.microsoft.com/office/drawing/2014/main" xmlns="" id="{00000000-0008-0000-2000-0000A6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7" name="94 CuadroTexto">
          <a:extLst>
            <a:ext uri="{FF2B5EF4-FFF2-40B4-BE49-F238E27FC236}">
              <a16:creationId xmlns:a16="http://schemas.microsoft.com/office/drawing/2014/main" xmlns="" id="{00000000-0008-0000-2000-0000A7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8" name="95 CuadroTexto">
          <a:extLst>
            <a:ext uri="{FF2B5EF4-FFF2-40B4-BE49-F238E27FC236}">
              <a16:creationId xmlns:a16="http://schemas.microsoft.com/office/drawing/2014/main" xmlns="" id="{00000000-0008-0000-2000-0000A8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89" name="96 CuadroTexto">
          <a:extLst>
            <a:ext uri="{FF2B5EF4-FFF2-40B4-BE49-F238E27FC236}">
              <a16:creationId xmlns:a16="http://schemas.microsoft.com/office/drawing/2014/main" xmlns="" id="{00000000-0008-0000-2000-0000A9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0" name="97 CuadroTexto">
          <a:extLst>
            <a:ext uri="{FF2B5EF4-FFF2-40B4-BE49-F238E27FC236}">
              <a16:creationId xmlns:a16="http://schemas.microsoft.com/office/drawing/2014/main" xmlns="" id="{00000000-0008-0000-2000-0000AA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1" name="98 CuadroTexto">
          <a:extLst>
            <a:ext uri="{FF2B5EF4-FFF2-40B4-BE49-F238E27FC236}">
              <a16:creationId xmlns:a16="http://schemas.microsoft.com/office/drawing/2014/main" xmlns="" id="{00000000-0008-0000-2000-0000AB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2" name="99 CuadroTexto">
          <a:extLst>
            <a:ext uri="{FF2B5EF4-FFF2-40B4-BE49-F238E27FC236}">
              <a16:creationId xmlns:a16="http://schemas.microsoft.com/office/drawing/2014/main" xmlns="" id="{00000000-0008-0000-2000-0000AC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3" name="100 CuadroTexto">
          <a:extLst>
            <a:ext uri="{FF2B5EF4-FFF2-40B4-BE49-F238E27FC236}">
              <a16:creationId xmlns:a16="http://schemas.microsoft.com/office/drawing/2014/main" xmlns="" id="{00000000-0008-0000-2000-0000AD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294" name="101 CuadroTexto">
          <a:extLst>
            <a:ext uri="{FF2B5EF4-FFF2-40B4-BE49-F238E27FC236}">
              <a16:creationId xmlns:a16="http://schemas.microsoft.com/office/drawing/2014/main" xmlns="" id="{00000000-0008-0000-2000-0000AE14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295" name="118 CuadroTexto">
          <a:extLst>
            <a:ext uri="{FF2B5EF4-FFF2-40B4-BE49-F238E27FC236}">
              <a16:creationId xmlns:a16="http://schemas.microsoft.com/office/drawing/2014/main" xmlns="" id="{00000000-0008-0000-2000-0000A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6" name="119 CuadroTexto">
          <a:extLst>
            <a:ext uri="{FF2B5EF4-FFF2-40B4-BE49-F238E27FC236}">
              <a16:creationId xmlns:a16="http://schemas.microsoft.com/office/drawing/2014/main" xmlns="" id="{00000000-0008-0000-2000-0000B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7" name="120 CuadroTexto">
          <a:extLst>
            <a:ext uri="{FF2B5EF4-FFF2-40B4-BE49-F238E27FC236}">
              <a16:creationId xmlns:a16="http://schemas.microsoft.com/office/drawing/2014/main" xmlns="" id="{00000000-0008-0000-2000-0000B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8" name="121 CuadroTexto">
          <a:extLst>
            <a:ext uri="{FF2B5EF4-FFF2-40B4-BE49-F238E27FC236}">
              <a16:creationId xmlns:a16="http://schemas.microsoft.com/office/drawing/2014/main" xmlns="" id="{00000000-0008-0000-2000-0000B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299" name="122 CuadroTexto">
          <a:extLst>
            <a:ext uri="{FF2B5EF4-FFF2-40B4-BE49-F238E27FC236}">
              <a16:creationId xmlns:a16="http://schemas.microsoft.com/office/drawing/2014/main" xmlns="" id="{00000000-0008-0000-2000-0000B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0" name="123 CuadroTexto">
          <a:extLst>
            <a:ext uri="{FF2B5EF4-FFF2-40B4-BE49-F238E27FC236}">
              <a16:creationId xmlns:a16="http://schemas.microsoft.com/office/drawing/2014/main" xmlns="" id="{00000000-0008-0000-2000-0000B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1" name="124 CuadroTexto">
          <a:extLst>
            <a:ext uri="{FF2B5EF4-FFF2-40B4-BE49-F238E27FC236}">
              <a16:creationId xmlns:a16="http://schemas.microsoft.com/office/drawing/2014/main" xmlns="" id="{00000000-0008-0000-2000-0000B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2" name="125 CuadroTexto">
          <a:extLst>
            <a:ext uri="{FF2B5EF4-FFF2-40B4-BE49-F238E27FC236}">
              <a16:creationId xmlns:a16="http://schemas.microsoft.com/office/drawing/2014/main" xmlns="" id="{00000000-0008-0000-2000-0000B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3" name="143 CuadroTexto">
          <a:extLst>
            <a:ext uri="{FF2B5EF4-FFF2-40B4-BE49-F238E27FC236}">
              <a16:creationId xmlns:a16="http://schemas.microsoft.com/office/drawing/2014/main" xmlns="" id="{00000000-0008-0000-2000-0000B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4" name="144 CuadroTexto">
          <a:extLst>
            <a:ext uri="{FF2B5EF4-FFF2-40B4-BE49-F238E27FC236}">
              <a16:creationId xmlns:a16="http://schemas.microsoft.com/office/drawing/2014/main" xmlns="" id="{00000000-0008-0000-2000-0000B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5" name="145 CuadroTexto">
          <a:extLst>
            <a:ext uri="{FF2B5EF4-FFF2-40B4-BE49-F238E27FC236}">
              <a16:creationId xmlns:a16="http://schemas.microsoft.com/office/drawing/2014/main" xmlns="" id="{00000000-0008-0000-2000-0000B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6" name="146 CuadroTexto">
          <a:extLst>
            <a:ext uri="{FF2B5EF4-FFF2-40B4-BE49-F238E27FC236}">
              <a16:creationId xmlns:a16="http://schemas.microsoft.com/office/drawing/2014/main" xmlns="" id="{00000000-0008-0000-2000-0000B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7" name="147 CuadroTexto">
          <a:extLst>
            <a:ext uri="{FF2B5EF4-FFF2-40B4-BE49-F238E27FC236}">
              <a16:creationId xmlns:a16="http://schemas.microsoft.com/office/drawing/2014/main" xmlns="" id="{00000000-0008-0000-2000-0000B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8" name="148 CuadroTexto">
          <a:extLst>
            <a:ext uri="{FF2B5EF4-FFF2-40B4-BE49-F238E27FC236}">
              <a16:creationId xmlns:a16="http://schemas.microsoft.com/office/drawing/2014/main" xmlns="" id="{00000000-0008-0000-2000-0000B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09" name="149 CuadroTexto">
          <a:extLst>
            <a:ext uri="{FF2B5EF4-FFF2-40B4-BE49-F238E27FC236}">
              <a16:creationId xmlns:a16="http://schemas.microsoft.com/office/drawing/2014/main" xmlns="" id="{00000000-0008-0000-2000-0000B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0" name="150 CuadroTexto">
          <a:extLst>
            <a:ext uri="{FF2B5EF4-FFF2-40B4-BE49-F238E27FC236}">
              <a16:creationId xmlns:a16="http://schemas.microsoft.com/office/drawing/2014/main" xmlns="" id="{00000000-0008-0000-2000-0000B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1" name="151 CuadroTexto">
          <a:extLst>
            <a:ext uri="{FF2B5EF4-FFF2-40B4-BE49-F238E27FC236}">
              <a16:creationId xmlns:a16="http://schemas.microsoft.com/office/drawing/2014/main" xmlns="" id="{00000000-0008-0000-2000-0000B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2" name="152 CuadroTexto">
          <a:extLst>
            <a:ext uri="{FF2B5EF4-FFF2-40B4-BE49-F238E27FC236}">
              <a16:creationId xmlns:a16="http://schemas.microsoft.com/office/drawing/2014/main" xmlns="" id="{00000000-0008-0000-2000-0000C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3" name="153 CuadroTexto">
          <a:extLst>
            <a:ext uri="{FF2B5EF4-FFF2-40B4-BE49-F238E27FC236}">
              <a16:creationId xmlns:a16="http://schemas.microsoft.com/office/drawing/2014/main" xmlns="" id="{00000000-0008-0000-2000-0000C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4" name="154 CuadroTexto">
          <a:extLst>
            <a:ext uri="{FF2B5EF4-FFF2-40B4-BE49-F238E27FC236}">
              <a16:creationId xmlns:a16="http://schemas.microsoft.com/office/drawing/2014/main" xmlns="" id="{00000000-0008-0000-2000-0000C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5" name="155 CuadroTexto">
          <a:extLst>
            <a:ext uri="{FF2B5EF4-FFF2-40B4-BE49-F238E27FC236}">
              <a16:creationId xmlns:a16="http://schemas.microsoft.com/office/drawing/2014/main" xmlns="" id="{00000000-0008-0000-2000-0000C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6" name="156 CuadroTexto">
          <a:extLst>
            <a:ext uri="{FF2B5EF4-FFF2-40B4-BE49-F238E27FC236}">
              <a16:creationId xmlns:a16="http://schemas.microsoft.com/office/drawing/2014/main" xmlns="" id="{00000000-0008-0000-2000-0000C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7" name="157 CuadroTexto">
          <a:extLst>
            <a:ext uri="{FF2B5EF4-FFF2-40B4-BE49-F238E27FC236}">
              <a16:creationId xmlns:a16="http://schemas.microsoft.com/office/drawing/2014/main" xmlns="" id="{00000000-0008-0000-2000-0000C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8" name="158 CuadroTexto">
          <a:extLst>
            <a:ext uri="{FF2B5EF4-FFF2-40B4-BE49-F238E27FC236}">
              <a16:creationId xmlns:a16="http://schemas.microsoft.com/office/drawing/2014/main" xmlns="" id="{00000000-0008-0000-2000-0000C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19" name="159 CuadroTexto">
          <a:extLst>
            <a:ext uri="{FF2B5EF4-FFF2-40B4-BE49-F238E27FC236}">
              <a16:creationId xmlns:a16="http://schemas.microsoft.com/office/drawing/2014/main" xmlns="" id="{00000000-0008-0000-2000-0000C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0" name="160 CuadroTexto">
          <a:extLst>
            <a:ext uri="{FF2B5EF4-FFF2-40B4-BE49-F238E27FC236}">
              <a16:creationId xmlns:a16="http://schemas.microsoft.com/office/drawing/2014/main" xmlns="" id="{00000000-0008-0000-2000-0000C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1" name="161 CuadroTexto">
          <a:extLst>
            <a:ext uri="{FF2B5EF4-FFF2-40B4-BE49-F238E27FC236}">
              <a16:creationId xmlns:a16="http://schemas.microsoft.com/office/drawing/2014/main" xmlns="" id="{00000000-0008-0000-2000-0000C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2" name="162 CuadroTexto">
          <a:extLst>
            <a:ext uri="{FF2B5EF4-FFF2-40B4-BE49-F238E27FC236}">
              <a16:creationId xmlns:a16="http://schemas.microsoft.com/office/drawing/2014/main" xmlns="" id="{00000000-0008-0000-2000-0000C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3" name="163 CuadroTexto">
          <a:extLst>
            <a:ext uri="{FF2B5EF4-FFF2-40B4-BE49-F238E27FC236}">
              <a16:creationId xmlns:a16="http://schemas.microsoft.com/office/drawing/2014/main" xmlns="" id="{00000000-0008-0000-2000-0000C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4" name="164 CuadroTexto">
          <a:extLst>
            <a:ext uri="{FF2B5EF4-FFF2-40B4-BE49-F238E27FC236}">
              <a16:creationId xmlns:a16="http://schemas.microsoft.com/office/drawing/2014/main" xmlns="" id="{00000000-0008-0000-2000-0000C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5" name="165 CuadroTexto">
          <a:extLst>
            <a:ext uri="{FF2B5EF4-FFF2-40B4-BE49-F238E27FC236}">
              <a16:creationId xmlns:a16="http://schemas.microsoft.com/office/drawing/2014/main" xmlns="" id="{00000000-0008-0000-2000-0000C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6" name="166 CuadroTexto">
          <a:extLst>
            <a:ext uri="{FF2B5EF4-FFF2-40B4-BE49-F238E27FC236}">
              <a16:creationId xmlns:a16="http://schemas.microsoft.com/office/drawing/2014/main" xmlns="" id="{00000000-0008-0000-2000-0000C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7" name="167 CuadroTexto">
          <a:extLst>
            <a:ext uri="{FF2B5EF4-FFF2-40B4-BE49-F238E27FC236}">
              <a16:creationId xmlns:a16="http://schemas.microsoft.com/office/drawing/2014/main" xmlns="" id="{00000000-0008-0000-2000-0000C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8" name="168 CuadroTexto">
          <a:extLst>
            <a:ext uri="{FF2B5EF4-FFF2-40B4-BE49-F238E27FC236}">
              <a16:creationId xmlns:a16="http://schemas.microsoft.com/office/drawing/2014/main" xmlns="" id="{00000000-0008-0000-2000-0000D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29" name="169 CuadroTexto">
          <a:extLst>
            <a:ext uri="{FF2B5EF4-FFF2-40B4-BE49-F238E27FC236}">
              <a16:creationId xmlns:a16="http://schemas.microsoft.com/office/drawing/2014/main" xmlns="" id="{00000000-0008-0000-2000-0000D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0" name="170 CuadroTexto">
          <a:extLst>
            <a:ext uri="{FF2B5EF4-FFF2-40B4-BE49-F238E27FC236}">
              <a16:creationId xmlns:a16="http://schemas.microsoft.com/office/drawing/2014/main" xmlns="" id="{00000000-0008-0000-2000-0000D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1" name="171 CuadroTexto">
          <a:extLst>
            <a:ext uri="{FF2B5EF4-FFF2-40B4-BE49-F238E27FC236}">
              <a16:creationId xmlns:a16="http://schemas.microsoft.com/office/drawing/2014/main" xmlns="" id="{00000000-0008-0000-2000-0000D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2" name="172 CuadroTexto">
          <a:extLst>
            <a:ext uri="{FF2B5EF4-FFF2-40B4-BE49-F238E27FC236}">
              <a16:creationId xmlns:a16="http://schemas.microsoft.com/office/drawing/2014/main" xmlns="" id="{00000000-0008-0000-2000-0000D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3" name="173 CuadroTexto">
          <a:extLst>
            <a:ext uri="{FF2B5EF4-FFF2-40B4-BE49-F238E27FC236}">
              <a16:creationId xmlns:a16="http://schemas.microsoft.com/office/drawing/2014/main" xmlns="" id="{00000000-0008-0000-2000-0000D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4" name="174 CuadroTexto">
          <a:extLst>
            <a:ext uri="{FF2B5EF4-FFF2-40B4-BE49-F238E27FC236}">
              <a16:creationId xmlns:a16="http://schemas.microsoft.com/office/drawing/2014/main" xmlns="" id="{00000000-0008-0000-2000-0000D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5" name="175 CuadroTexto">
          <a:extLst>
            <a:ext uri="{FF2B5EF4-FFF2-40B4-BE49-F238E27FC236}">
              <a16:creationId xmlns:a16="http://schemas.microsoft.com/office/drawing/2014/main" xmlns="" id="{00000000-0008-0000-2000-0000D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6" name="176 CuadroTexto">
          <a:extLst>
            <a:ext uri="{FF2B5EF4-FFF2-40B4-BE49-F238E27FC236}">
              <a16:creationId xmlns:a16="http://schemas.microsoft.com/office/drawing/2014/main" xmlns="" id="{00000000-0008-0000-2000-0000D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7" name="177 CuadroTexto">
          <a:extLst>
            <a:ext uri="{FF2B5EF4-FFF2-40B4-BE49-F238E27FC236}">
              <a16:creationId xmlns:a16="http://schemas.microsoft.com/office/drawing/2014/main" xmlns="" id="{00000000-0008-0000-2000-0000D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8" name="178 CuadroTexto">
          <a:extLst>
            <a:ext uri="{FF2B5EF4-FFF2-40B4-BE49-F238E27FC236}">
              <a16:creationId xmlns:a16="http://schemas.microsoft.com/office/drawing/2014/main" xmlns="" id="{00000000-0008-0000-2000-0000D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39" name="179 CuadroTexto">
          <a:extLst>
            <a:ext uri="{FF2B5EF4-FFF2-40B4-BE49-F238E27FC236}">
              <a16:creationId xmlns:a16="http://schemas.microsoft.com/office/drawing/2014/main" xmlns="" id="{00000000-0008-0000-2000-0000D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0" name="180 CuadroTexto">
          <a:extLst>
            <a:ext uri="{FF2B5EF4-FFF2-40B4-BE49-F238E27FC236}">
              <a16:creationId xmlns:a16="http://schemas.microsoft.com/office/drawing/2014/main" xmlns="" id="{00000000-0008-0000-2000-0000D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1" name="181 CuadroTexto">
          <a:extLst>
            <a:ext uri="{FF2B5EF4-FFF2-40B4-BE49-F238E27FC236}">
              <a16:creationId xmlns:a16="http://schemas.microsoft.com/office/drawing/2014/main" xmlns="" id="{00000000-0008-0000-2000-0000D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2" name="182 CuadroTexto">
          <a:extLst>
            <a:ext uri="{FF2B5EF4-FFF2-40B4-BE49-F238E27FC236}">
              <a16:creationId xmlns:a16="http://schemas.microsoft.com/office/drawing/2014/main" xmlns="" id="{00000000-0008-0000-2000-0000D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3" name="183 CuadroTexto">
          <a:extLst>
            <a:ext uri="{FF2B5EF4-FFF2-40B4-BE49-F238E27FC236}">
              <a16:creationId xmlns:a16="http://schemas.microsoft.com/office/drawing/2014/main" xmlns="" id="{00000000-0008-0000-2000-0000D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4" name="184 CuadroTexto">
          <a:extLst>
            <a:ext uri="{FF2B5EF4-FFF2-40B4-BE49-F238E27FC236}">
              <a16:creationId xmlns:a16="http://schemas.microsoft.com/office/drawing/2014/main" xmlns="" id="{00000000-0008-0000-2000-0000E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5" name="185 CuadroTexto">
          <a:extLst>
            <a:ext uri="{FF2B5EF4-FFF2-40B4-BE49-F238E27FC236}">
              <a16:creationId xmlns:a16="http://schemas.microsoft.com/office/drawing/2014/main" xmlns="" id="{00000000-0008-0000-2000-0000E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6" name="186 CuadroTexto">
          <a:extLst>
            <a:ext uri="{FF2B5EF4-FFF2-40B4-BE49-F238E27FC236}">
              <a16:creationId xmlns:a16="http://schemas.microsoft.com/office/drawing/2014/main" xmlns="" id="{00000000-0008-0000-2000-0000E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7" name="187 CuadroTexto">
          <a:extLst>
            <a:ext uri="{FF2B5EF4-FFF2-40B4-BE49-F238E27FC236}">
              <a16:creationId xmlns:a16="http://schemas.microsoft.com/office/drawing/2014/main" xmlns="" id="{00000000-0008-0000-2000-0000E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8" name="188 CuadroTexto">
          <a:extLst>
            <a:ext uri="{FF2B5EF4-FFF2-40B4-BE49-F238E27FC236}">
              <a16:creationId xmlns:a16="http://schemas.microsoft.com/office/drawing/2014/main" xmlns="" id="{00000000-0008-0000-2000-0000E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49" name="189 CuadroTexto">
          <a:extLst>
            <a:ext uri="{FF2B5EF4-FFF2-40B4-BE49-F238E27FC236}">
              <a16:creationId xmlns:a16="http://schemas.microsoft.com/office/drawing/2014/main" xmlns="" id="{00000000-0008-0000-2000-0000E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0" name="190 CuadroTexto">
          <a:extLst>
            <a:ext uri="{FF2B5EF4-FFF2-40B4-BE49-F238E27FC236}">
              <a16:creationId xmlns:a16="http://schemas.microsoft.com/office/drawing/2014/main" xmlns="" id="{00000000-0008-0000-2000-0000E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1" name="191 CuadroTexto">
          <a:extLst>
            <a:ext uri="{FF2B5EF4-FFF2-40B4-BE49-F238E27FC236}">
              <a16:creationId xmlns:a16="http://schemas.microsoft.com/office/drawing/2014/main" xmlns="" id="{00000000-0008-0000-2000-0000E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2" name="192 CuadroTexto">
          <a:extLst>
            <a:ext uri="{FF2B5EF4-FFF2-40B4-BE49-F238E27FC236}">
              <a16:creationId xmlns:a16="http://schemas.microsoft.com/office/drawing/2014/main" xmlns="" id="{00000000-0008-0000-2000-0000E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3" name="193 CuadroTexto">
          <a:extLst>
            <a:ext uri="{FF2B5EF4-FFF2-40B4-BE49-F238E27FC236}">
              <a16:creationId xmlns:a16="http://schemas.microsoft.com/office/drawing/2014/main" xmlns="" id="{00000000-0008-0000-2000-0000E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4" name="194 CuadroTexto">
          <a:extLst>
            <a:ext uri="{FF2B5EF4-FFF2-40B4-BE49-F238E27FC236}">
              <a16:creationId xmlns:a16="http://schemas.microsoft.com/office/drawing/2014/main" xmlns="" id="{00000000-0008-0000-2000-0000E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5" name="195 CuadroTexto">
          <a:extLst>
            <a:ext uri="{FF2B5EF4-FFF2-40B4-BE49-F238E27FC236}">
              <a16:creationId xmlns:a16="http://schemas.microsoft.com/office/drawing/2014/main" xmlns="" id="{00000000-0008-0000-2000-0000E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6" name="196 CuadroTexto">
          <a:extLst>
            <a:ext uri="{FF2B5EF4-FFF2-40B4-BE49-F238E27FC236}">
              <a16:creationId xmlns:a16="http://schemas.microsoft.com/office/drawing/2014/main" xmlns="" id="{00000000-0008-0000-2000-0000E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7" name="197 CuadroTexto">
          <a:extLst>
            <a:ext uri="{FF2B5EF4-FFF2-40B4-BE49-F238E27FC236}">
              <a16:creationId xmlns:a16="http://schemas.microsoft.com/office/drawing/2014/main" xmlns="" id="{00000000-0008-0000-2000-0000E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8" name="198 CuadroTexto">
          <a:extLst>
            <a:ext uri="{FF2B5EF4-FFF2-40B4-BE49-F238E27FC236}">
              <a16:creationId xmlns:a16="http://schemas.microsoft.com/office/drawing/2014/main" xmlns="" id="{00000000-0008-0000-2000-0000E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59" name="199 CuadroTexto">
          <a:extLst>
            <a:ext uri="{FF2B5EF4-FFF2-40B4-BE49-F238E27FC236}">
              <a16:creationId xmlns:a16="http://schemas.microsoft.com/office/drawing/2014/main" xmlns="" id="{00000000-0008-0000-2000-0000E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0" name="200 CuadroTexto">
          <a:extLst>
            <a:ext uri="{FF2B5EF4-FFF2-40B4-BE49-F238E27FC236}">
              <a16:creationId xmlns:a16="http://schemas.microsoft.com/office/drawing/2014/main" xmlns="" id="{00000000-0008-0000-2000-0000F0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1" name="201 CuadroTexto">
          <a:extLst>
            <a:ext uri="{FF2B5EF4-FFF2-40B4-BE49-F238E27FC236}">
              <a16:creationId xmlns:a16="http://schemas.microsoft.com/office/drawing/2014/main" xmlns="" id="{00000000-0008-0000-2000-0000F1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2" name="202 CuadroTexto">
          <a:extLst>
            <a:ext uri="{FF2B5EF4-FFF2-40B4-BE49-F238E27FC236}">
              <a16:creationId xmlns:a16="http://schemas.microsoft.com/office/drawing/2014/main" xmlns="" id="{00000000-0008-0000-2000-0000F2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3" name="203 CuadroTexto">
          <a:extLst>
            <a:ext uri="{FF2B5EF4-FFF2-40B4-BE49-F238E27FC236}">
              <a16:creationId xmlns:a16="http://schemas.microsoft.com/office/drawing/2014/main" xmlns="" id="{00000000-0008-0000-2000-0000F3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4" name="204 CuadroTexto">
          <a:extLst>
            <a:ext uri="{FF2B5EF4-FFF2-40B4-BE49-F238E27FC236}">
              <a16:creationId xmlns:a16="http://schemas.microsoft.com/office/drawing/2014/main" xmlns="" id="{00000000-0008-0000-2000-0000F4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5" name="205 CuadroTexto">
          <a:extLst>
            <a:ext uri="{FF2B5EF4-FFF2-40B4-BE49-F238E27FC236}">
              <a16:creationId xmlns:a16="http://schemas.microsoft.com/office/drawing/2014/main" xmlns="" id="{00000000-0008-0000-2000-0000F5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6" name="206 CuadroTexto">
          <a:extLst>
            <a:ext uri="{FF2B5EF4-FFF2-40B4-BE49-F238E27FC236}">
              <a16:creationId xmlns:a16="http://schemas.microsoft.com/office/drawing/2014/main" xmlns="" id="{00000000-0008-0000-2000-0000F6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7" name="207 CuadroTexto">
          <a:extLst>
            <a:ext uri="{FF2B5EF4-FFF2-40B4-BE49-F238E27FC236}">
              <a16:creationId xmlns:a16="http://schemas.microsoft.com/office/drawing/2014/main" xmlns="" id="{00000000-0008-0000-2000-0000F7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8" name="208 CuadroTexto">
          <a:extLst>
            <a:ext uri="{FF2B5EF4-FFF2-40B4-BE49-F238E27FC236}">
              <a16:creationId xmlns:a16="http://schemas.microsoft.com/office/drawing/2014/main" xmlns="" id="{00000000-0008-0000-2000-0000F8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69" name="209 CuadroTexto">
          <a:extLst>
            <a:ext uri="{FF2B5EF4-FFF2-40B4-BE49-F238E27FC236}">
              <a16:creationId xmlns:a16="http://schemas.microsoft.com/office/drawing/2014/main" xmlns="" id="{00000000-0008-0000-2000-0000F9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0" name="210 CuadroTexto">
          <a:extLst>
            <a:ext uri="{FF2B5EF4-FFF2-40B4-BE49-F238E27FC236}">
              <a16:creationId xmlns:a16="http://schemas.microsoft.com/office/drawing/2014/main" xmlns="" id="{00000000-0008-0000-2000-0000FA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1" name="211 CuadroTexto">
          <a:extLst>
            <a:ext uri="{FF2B5EF4-FFF2-40B4-BE49-F238E27FC236}">
              <a16:creationId xmlns:a16="http://schemas.microsoft.com/office/drawing/2014/main" xmlns="" id="{00000000-0008-0000-2000-0000FB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2" name="212 CuadroTexto">
          <a:extLst>
            <a:ext uri="{FF2B5EF4-FFF2-40B4-BE49-F238E27FC236}">
              <a16:creationId xmlns:a16="http://schemas.microsoft.com/office/drawing/2014/main" xmlns="" id="{00000000-0008-0000-2000-0000FC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3" name="213 CuadroTexto">
          <a:extLst>
            <a:ext uri="{FF2B5EF4-FFF2-40B4-BE49-F238E27FC236}">
              <a16:creationId xmlns:a16="http://schemas.microsoft.com/office/drawing/2014/main" xmlns="" id="{00000000-0008-0000-2000-0000FD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4" name="214 CuadroTexto">
          <a:extLst>
            <a:ext uri="{FF2B5EF4-FFF2-40B4-BE49-F238E27FC236}">
              <a16:creationId xmlns:a16="http://schemas.microsoft.com/office/drawing/2014/main" xmlns="" id="{00000000-0008-0000-2000-0000FE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5" name="215 CuadroTexto">
          <a:extLst>
            <a:ext uri="{FF2B5EF4-FFF2-40B4-BE49-F238E27FC236}">
              <a16:creationId xmlns:a16="http://schemas.microsoft.com/office/drawing/2014/main" xmlns="" id="{00000000-0008-0000-2000-0000FF14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6" name="216 CuadroTexto">
          <a:extLst>
            <a:ext uri="{FF2B5EF4-FFF2-40B4-BE49-F238E27FC236}">
              <a16:creationId xmlns:a16="http://schemas.microsoft.com/office/drawing/2014/main" xmlns="" id="{00000000-0008-0000-2000-00000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7" name="217 CuadroTexto">
          <a:extLst>
            <a:ext uri="{FF2B5EF4-FFF2-40B4-BE49-F238E27FC236}">
              <a16:creationId xmlns:a16="http://schemas.microsoft.com/office/drawing/2014/main" xmlns="" id="{00000000-0008-0000-2000-00000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8" name="218 CuadroTexto">
          <a:extLst>
            <a:ext uri="{FF2B5EF4-FFF2-40B4-BE49-F238E27FC236}">
              <a16:creationId xmlns:a16="http://schemas.microsoft.com/office/drawing/2014/main" xmlns="" id="{00000000-0008-0000-2000-00000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79" name="219 CuadroTexto">
          <a:extLst>
            <a:ext uri="{FF2B5EF4-FFF2-40B4-BE49-F238E27FC236}">
              <a16:creationId xmlns:a16="http://schemas.microsoft.com/office/drawing/2014/main" xmlns="" id="{00000000-0008-0000-2000-00000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0" name="220 CuadroTexto">
          <a:extLst>
            <a:ext uri="{FF2B5EF4-FFF2-40B4-BE49-F238E27FC236}">
              <a16:creationId xmlns:a16="http://schemas.microsoft.com/office/drawing/2014/main" xmlns="" id="{00000000-0008-0000-2000-00000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1" name="221 CuadroTexto">
          <a:extLst>
            <a:ext uri="{FF2B5EF4-FFF2-40B4-BE49-F238E27FC236}">
              <a16:creationId xmlns:a16="http://schemas.microsoft.com/office/drawing/2014/main" xmlns="" id="{00000000-0008-0000-2000-00000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2" name="222 CuadroTexto">
          <a:extLst>
            <a:ext uri="{FF2B5EF4-FFF2-40B4-BE49-F238E27FC236}">
              <a16:creationId xmlns:a16="http://schemas.microsoft.com/office/drawing/2014/main" xmlns="" id="{00000000-0008-0000-2000-00000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3" name="223 CuadroTexto">
          <a:extLst>
            <a:ext uri="{FF2B5EF4-FFF2-40B4-BE49-F238E27FC236}">
              <a16:creationId xmlns:a16="http://schemas.microsoft.com/office/drawing/2014/main" xmlns="" id="{00000000-0008-0000-2000-00000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4" name="224 CuadroTexto">
          <a:extLst>
            <a:ext uri="{FF2B5EF4-FFF2-40B4-BE49-F238E27FC236}">
              <a16:creationId xmlns:a16="http://schemas.microsoft.com/office/drawing/2014/main" xmlns="" id="{00000000-0008-0000-2000-00000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5" name="225 CuadroTexto">
          <a:extLst>
            <a:ext uri="{FF2B5EF4-FFF2-40B4-BE49-F238E27FC236}">
              <a16:creationId xmlns:a16="http://schemas.microsoft.com/office/drawing/2014/main" xmlns="" id="{00000000-0008-0000-2000-00000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6" name="226 CuadroTexto">
          <a:extLst>
            <a:ext uri="{FF2B5EF4-FFF2-40B4-BE49-F238E27FC236}">
              <a16:creationId xmlns:a16="http://schemas.microsoft.com/office/drawing/2014/main" xmlns="" id="{00000000-0008-0000-2000-00000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7" name="227 CuadroTexto">
          <a:extLst>
            <a:ext uri="{FF2B5EF4-FFF2-40B4-BE49-F238E27FC236}">
              <a16:creationId xmlns:a16="http://schemas.microsoft.com/office/drawing/2014/main" xmlns="" id="{00000000-0008-0000-2000-00000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8" name="228 CuadroTexto">
          <a:extLst>
            <a:ext uri="{FF2B5EF4-FFF2-40B4-BE49-F238E27FC236}">
              <a16:creationId xmlns:a16="http://schemas.microsoft.com/office/drawing/2014/main" xmlns="" id="{00000000-0008-0000-2000-00000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89" name="229 CuadroTexto">
          <a:extLst>
            <a:ext uri="{FF2B5EF4-FFF2-40B4-BE49-F238E27FC236}">
              <a16:creationId xmlns:a16="http://schemas.microsoft.com/office/drawing/2014/main" xmlns="" id="{00000000-0008-0000-2000-00000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0" name="230 CuadroTexto">
          <a:extLst>
            <a:ext uri="{FF2B5EF4-FFF2-40B4-BE49-F238E27FC236}">
              <a16:creationId xmlns:a16="http://schemas.microsoft.com/office/drawing/2014/main" xmlns="" id="{00000000-0008-0000-2000-00000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1" name="231 CuadroTexto">
          <a:extLst>
            <a:ext uri="{FF2B5EF4-FFF2-40B4-BE49-F238E27FC236}">
              <a16:creationId xmlns:a16="http://schemas.microsoft.com/office/drawing/2014/main" xmlns="" id="{00000000-0008-0000-2000-00000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2" name="232 CuadroTexto">
          <a:extLst>
            <a:ext uri="{FF2B5EF4-FFF2-40B4-BE49-F238E27FC236}">
              <a16:creationId xmlns:a16="http://schemas.microsoft.com/office/drawing/2014/main" xmlns="" id="{00000000-0008-0000-2000-00001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3" name="233 CuadroTexto">
          <a:extLst>
            <a:ext uri="{FF2B5EF4-FFF2-40B4-BE49-F238E27FC236}">
              <a16:creationId xmlns:a16="http://schemas.microsoft.com/office/drawing/2014/main" xmlns="" id="{00000000-0008-0000-2000-00001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4" name="234 CuadroTexto">
          <a:extLst>
            <a:ext uri="{FF2B5EF4-FFF2-40B4-BE49-F238E27FC236}">
              <a16:creationId xmlns:a16="http://schemas.microsoft.com/office/drawing/2014/main" xmlns="" id="{00000000-0008-0000-2000-00001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5" name="235 CuadroTexto">
          <a:extLst>
            <a:ext uri="{FF2B5EF4-FFF2-40B4-BE49-F238E27FC236}">
              <a16:creationId xmlns:a16="http://schemas.microsoft.com/office/drawing/2014/main" xmlns="" id="{00000000-0008-0000-2000-00001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6" name="236 CuadroTexto">
          <a:extLst>
            <a:ext uri="{FF2B5EF4-FFF2-40B4-BE49-F238E27FC236}">
              <a16:creationId xmlns:a16="http://schemas.microsoft.com/office/drawing/2014/main" xmlns="" id="{00000000-0008-0000-2000-00001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7" name="237 CuadroTexto">
          <a:extLst>
            <a:ext uri="{FF2B5EF4-FFF2-40B4-BE49-F238E27FC236}">
              <a16:creationId xmlns:a16="http://schemas.microsoft.com/office/drawing/2014/main" xmlns="" id="{00000000-0008-0000-2000-00001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8" name="238 CuadroTexto">
          <a:extLst>
            <a:ext uri="{FF2B5EF4-FFF2-40B4-BE49-F238E27FC236}">
              <a16:creationId xmlns:a16="http://schemas.microsoft.com/office/drawing/2014/main" xmlns="" id="{00000000-0008-0000-2000-00001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399" name="239 CuadroTexto">
          <a:extLst>
            <a:ext uri="{FF2B5EF4-FFF2-40B4-BE49-F238E27FC236}">
              <a16:creationId xmlns:a16="http://schemas.microsoft.com/office/drawing/2014/main" xmlns="" id="{00000000-0008-0000-2000-00001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0" name="240 CuadroTexto">
          <a:extLst>
            <a:ext uri="{FF2B5EF4-FFF2-40B4-BE49-F238E27FC236}">
              <a16:creationId xmlns:a16="http://schemas.microsoft.com/office/drawing/2014/main" xmlns="" id="{00000000-0008-0000-2000-00001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1" name="241 CuadroTexto">
          <a:extLst>
            <a:ext uri="{FF2B5EF4-FFF2-40B4-BE49-F238E27FC236}">
              <a16:creationId xmlns:a16="http://schemas.microsoft.com/office/drawing/2014/main" xmlns="" id="{00000000-0008-0000-2000-00001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2" name="242 CuadroTexto">
          <a:extLst>
            <a:ext uri="{FF2B5EF4-FFF2-40B4-BE49-F238E27FC236}">
              <a16:creationId xmlns:a16="http://schemas.microsoft.com/office/drawing/2014/main" xmlns="" id="{00000000-0008-0000-2000-00001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3" name="243 CuadroTexto">
          <a:extLst>
            <a:ext uri="{FF2B5EF4-FFF2-40B4-BE49-F238E27FC236}">
              <a16:creationId xmlns:a16="http://schemas.microsoft.com/office/drawing/2014/main" xmlns="" id="{00000000-0008-0000-2000-00001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4" name="244 CuadroTexto">
          <a:extLst>
            <a:ext uri="{FF2B5EF4-FFF2-40B4-BE49-F238E27FC236}">
              <a16:creationId xmlns:a16="http://schemas.microsoft.com/office/drawing/2014/main" xmlns="" id="{00000000-0008-0000-2000-00001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5" name="245 CuadroTexto">
          <a:extLst>
            <a:ext uri="{FF2B5EF4-FFF2-40B4-BE49-F238E27FC236}">
              <a16:creationId xmlns:a16="http://schemas.microsoft.com/office/drawing/2014/main" xmlns="" id="{00000000-0008-0000-2000-00001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6" name="246 CuadroTexto">
          <a:extLst>
            <a:ext uri="{FF2B5EF4-FFF2-40B4-BE49-F238E27FC236}">
              <a16:creationId xmlns:a16="http://schemas.microsoft.com/office/drawing/2014/main" xmlns="" id="{00000000-0008-0000-2000-00001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7" name="247 CuadroTexto">
          <a:extLst>
            <a:ext uri="{FF2B5EF4-FFF2-40B4-BE49-F238E27FC236}">
              <a16:creationId xmlns:a16="http://schemas.microsoft.com/office/drawing/2014/main" xmlns="" id="{00000000-0008-0000-2000-00001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8" name="248 CuadroTexto">
          <a:extLst>
            <a:ext uri="{FF2B5EF4-FFF2-40B4-BE49-F238E27FC236}">
              <a16:creationId xmlns:a16="http://schemas.microsoft.com/office/drawing/2014/main" xmlns="" id="{00000000-0008-0000-2000-00002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09" name="249 CuadroTexto">
          <a:extLst>
            <a:ext uri="{FF2B5EF4-FFF2-40B4-BE49-F238E27FC236}">
              <a16:creationId xmlns:a16="http://schemas.microsoft.com/office/drawing/2014/main" xmlns="" id="{00000000-0008-0000-2000-00002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0" name="250 CuadroTexto">
          <a:extLst>
            <a:ext uri="{FF2B5EF4-FFF2-40B4-BE49-F238E27FC236}">
              <a16:creationId xmlns:a16="http://schemas.microsoft.com/office/drawing/2014/main" xmlns="" id="{00000000-0008-0000-2000-00002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1" name="251 CuadroTexto">
          <a:extLst>
            <a:ext uri="{FF2B5EF4-FFF2-40B4-BE49-F238E27FC236}">
              <a16:creationId xmlns:a16="http://schemas.microsoft.com/office/drawing/2014/main" xmlns="" id="{00000000-0008-0000-2000-00002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2" name="252 CuadroTexto">
          <a:extLst>
            <a:ext uri="{FF2B5EF4-FFF2-40B4-BE49-F238E27FC236}">
              <a16:creationId xmlns:a16="http://schemas.microsoft.com/office/drawing/2014/main" xmlns="" id="{00000000-0008-0000-2000-00002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3" name="253 CuadroTexto">
          <a:extLst>
            <a:ext uri="{FF2B5EF4-FFF2-40B4-BE49-F238E27FC236}">
              <a16:creationId xmlns:a16="http://schemas.microsoft.com/office/drawing/2014/main" xmlns="" id="{00000000-0008-0000-2000-00002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4" name="254 CuadroTexto">
          <a:extLst>
            <a:ext uri="{FF2B5EF4-FFF2-40B4-BE49-F238E27FC236}">
              <a16:creationId xmlns:a16="http://schemas.microsoft.com/office/drawing/2014/main" xmlns="" id="{00000000-0008-0000-2000-00002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5" name="255 CuadroTexto">
          <a:extLst>
            <a:ext uri="{FF2B5EF4-FFF2-40B4-BE49-F238E27FC236}">
              <a16:creationId xmlns:a16="http://schemas.microsoft.com/office/drawing/2014/main" xmlns="" id="{00000000-0008-0000-2000-00002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6" name="256 CuadroTexto">
          <a:extLst>
            <a:ext uri="{FF2B5EF4-FFF2-40B4-BE49-F238E27FC236}">
              <a16:creationId xmlns:a16="http://schemas.microsoft.com/office/drawing/2014/main" xmlns="" id="{00000000-0008-0000-2000-00002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7" name="257 CuadroTexto">
          <a:extLst>
            <a:ext uri="{FF2B5EF4-FFF2-40B4-BE49-F238E27FC236}">
              <a16:creationId xmlns:a16="http://schemas.microsoft.com/office/drawing/2014/main" xmlns="" id="{00000000-0008-0000-2000-00002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8" name="258 CuadroTexto">
          <a:extLst>
            <a:ext uri="{FF2B5EF4-FFF2-40B4-BE49-F238E27FC236}">
              <a16:creationId xmlns:a16="http://schemas.microsoft.com/office/drawing/2014/main" xmlns="" id="{00000000-0008-0000-2000-00002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19" name="259 CuadroTexto">
          <a:extLst>
            <a:ext uri="{FF2B5EF4-FFF2-40B4-BE49-F238E27FC236}">
              <a16:creationId xmlns:a16="http://schemas.microsoft.com/office/drawing/2014/main" xmlns="" id="{00000000-0008-0000-2000-00002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0" name="260 CuadroTexto">
          <a:extLst>
            <a:ext uri="{FF2B5EF4-FFF2-40B4-BE49-F238E27FC236}">
              <a16:creationId xmlns:a16="http://schemas.microsoft.com/office/drawing/2014/main" xmlns="" id="{00000000-0008-0000-2000-00002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1" name="261 CuadroTexto">
          <a:extLst>
            <a:ext uri="{FF2B5EF4-FFF2-40B4-BE49-F238E27FC236}">
              <a16:creationId xmlns:a16="http://schemas.microsoft.com/office/drawing/2014/main" xmlns="" id="{00000000-0008-0000-2000-00002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2" name="262 CuadroTexto">
          <a:extLst>
            <a:ext uri="{FF2B5EF4-FFF2-40B4-BE49-F238E27FC236}">
              <a16:creationId xmlns:a16="http://schemas.microsoft.com/office/drawing/2014/main" xmlns="" id="{00000000-0008-0000-2000-00002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3" name="263 CuadroTexto">
          <a:extLst>
            <a:ext uri="{FF2B5EF4-FFF2-40B4-BE49-F238E27FC236}">
              <a16:creationId xmlns:a16="http://schemas.microsoft.com/office/drawing/2014/main" xmlns="" id="{00000000-0008-0000-2000-00002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4" name="264 CuadroTexto">
          <a:extLst>
            <a:ext uri="{FF2B5EF4-FFF2-40B4-BE49-F238E27FC236}">
              <a16:creationId xmlns:a16="http://schemas.microsoft.com/office/drawing/2014/main" xmlns="" id="{00000000-0008-0000-2000-00003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5" name="265 CuadroTexto">
          <a:extLst>
            <a:ext uri="{FF2B5EF4-FFF2-40B4-BE49-F238E27FC236}">
              <a16:creationId xmlns:a16="http://schemas.microsoft.com/office/drawing/2014/main" xmlns="" id="{00000000-0008-0000-2000-00003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6" name="266 CuadroTexto">
          <a:extLst>
            <a:ext uri="{FF2B5EF4-FFF2-40B4-BE49-F238E27FC236}">
              <a16:creationId xmlns:a16="http://schemas.microsoft.com/office/drawing/2014/main" xmlns="" id="{00000000-0008-0000-2000-00003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7" name="267 CuadroTexto">
          <a:extLst>
            <a:ext uri="{FF2B5EF4-FFF2-40B4-BE49-F238E27FC236}">
              <a16:creationId xmlns:a16="http://schemas.microsoft.com/office/drawing/2014/main" xmlns="" id="{00000000-0008-0000-2000-00003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8" name="285 CuadroTexto">
          <a:extLst>
            <a:ext uri="{FF2B5EF4-FFF2-40B4-BE49-F238E27FC236}">
              <a16:creationId xmlns:a16="http://schemas.microsoft.com/office/drawing/2014/main" xmlns="" id="{00000000-0008-0000-2000-00003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29" name="286 CuadroTexto">
          <a:extLst>
            <a:ext uri="{FF2B5EF4-FFF2-40B4-BE49-F238E27FC236}">
              <a16:creationId xmlns:a16="http://schemas.microsoft.com/office/drawing/2014/main" xmlns="" id="{00000000-0008-0000-2000-00003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0" name="287 CuadroTexto">
          <a:extLst>
            <a:ext uri="{FF2B5EF4-FFF2-40B4-BE49-F238E27FC236}">
              <a16:creationId xmlns:a16="http://schemas.microsoft.com/office/drawing/2014/main" xmlns="" id="{00000000-0008-0000-2000-00003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1" name="288 CuadroTexto">
          <a:extLst>
            <a:ext uri="{FF2B5EF4-FFF2-40B4-BE49-F238E27FC236}">
              <a16:creationId xmlns:a16="http://schemas.microsoft.com/office/drawing/2014/main" xmlns="" id="{00000000-0008-0000-2000-00003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2" name="289 CuadroTexto">
          <a:extLst>
            <a:ext uri="{FF2B5EF4-FFF2-40B4-BE49-F238E27FC236}">
              <a16:creationId xmlns:a16="http://schemas.microsoft.com/office/drawing/2014/main" xmlns="" id="{00000000-0008-0000-2000-00003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3" name="290 CuadroTexto">
          <a:extLst>
            <a:ext uri="{FF2B5EF4-FFF2-40B4-BE49-F238E27FC236}">
              <a16:creationId xmlns:a16="http://schemas.microsoft.com/office/drawing/2014/main" xmlns="" id="{00000000-0008-0000-2000-00003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4" name="291 CuadroTexto">
          <a:extLst>
            <a:ext uri="{FF2B5EF4-FFF2-40B4-BE49-F238E27FC236}">
              <a16:creationId xmlns:a16="http://schemas.microsoft.com/office/drawing/2014/main" xmlns="" id="{00000000-0008-0000-2000-00003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5" name="292 CuadroTexto">
          <a:extLst>
            <a:ext uri="{FF2B5EF4-FFF2-40B4-BE49-F238E27FC236}">
              <a16:creationId xmlns:a16="http://schemas.microsoft.com/office/drawing/2014/main" xmlns="" id="{00000000-0008-0000-2000-00003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6" name="293 CuadroTexto">
          <a:extLst>
            <a:ext uri="{FF2B5EF4-FFF2-40B4-BE49-F238E27FC236}">
              <a16:creationId xmlns:a16="http://schemas.microsoft.com/office/drawing/2014/main" xmlns="" id="{00000000-0008-0000-2000-00003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7" name="294 CuadroTexto">
          <a:extLst>
            <a:ext uri="{FF2B5EF4-FFF2-40B4-BE49-F238E27FC236}">
              <a16:creationId xmlns:a16="http://schemas.microsoft.com/office/drawing/2014/main" xmlns="" id="{00000000-0008-0000-2000-00003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8" name="295 CuadroTexto">
          <a:extLst>
            <a:ext uri="{FF2B5EF4-FFF2-40B4-BE49-F238E27FC236}">
              <a16:creationId xmlns:a16="http://schemas.microsoft.com/office/drawing/2014/main" xmlns="" id="{00000000-0008-0000-2000-00003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39" name="296 CuadroTexto">
          <a:extLst>
            <a:ext uri="{FF2B5EF4-FFF2-40B4-BE49-F238E27FC236}">
              <a16:creationId xmlns:a16="http://schemas.microsoft.com/office/drawing/2014/main" xmlns="" id="{00000000-0008-0000-2000-00003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0" name="298 CuadroTexto">
          <a:extLst>
            <a:ext uri="{FF2B5EF4-FFF2-40B4-BE49-F238E27FC236}">
              <a16:creationId xmlns:a16="http://schemas.microsoft.com/office/drawing/2014/main" xmlns="" id="{00000000-0008-0000-2000-000040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1" name="299 CuadroTexto">
          <a:extLst>
            <a:ext uri="{FF2B5EF4-FFF2-40B4-BE49-F238E27FC236}">
              <a16:creationId xmlns:a16="http://schemas.microsoft.com/office/drawing/2014/main" xmlns="" id="{00000000-0008-0000-2000-000041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2" name="300 CuadroTexto">
          <a:extLst>
            <a:ext uri="{FF2B5EF4-FFF2-40B4-BE49-F238E27FC236}">
              <a16:creationId xmlns:a16="http://schemas.microsoft.com/office/drawing/2014/main" xmlns="" id="{00000000-0008-0000-2000-000042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3" name="301 CuadroTexto">
          <a:extLst>
            <a:ext uri="{FF2B5EF4-FFF2-40B4-BE49-F238E27FC236}">
              <a16:creationId xmlns:a16="http://schemas.microsoft.com/office/drawing/2014/main" xmlns="" id="{00000000-0008-0000-2000-000043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4" name="302 CuadroTexto">
          <a:extLst>
            <a:ext uri="{FF2B5EF4-FFF2-40B4-BE49-F238E27FC236}">
              <a16:creationId xmlns:a16="http://schemas.microsoft.com/office/drawing/2014/main" xmlns="" id="{00000000-0008-0000-2000-000044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5" name="303 CuadroTexto">
          <a:extLst>
            <a:ext uri="{FF2B5EF4-FFF2-40B4-BE49-F238E27FC236}">
              <a16:creationId xmlns:a16="http://schemas.microsoft.com/office/drawing/2014/main" xmlns="" id="{00000000-0008-0000-2000-000045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6" name="304 CuadroTexto">
          <a:extLst>
            <a:ext uri="{FF2B5EF4-FFF2-40B4-BE49-F238E27FC236}">
              <a16:creationId xmlns:a16="http://schemas.microsoft.com/office/drawing/2014/main" xmlns="" id="{00000000-0008-0000-2000-000046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7" name="305 CuadroTexto">
          <a:extLst>
            <a:ext uri="{FF2B5EF4-FFF2-40B4-BE49-F238E27FC236}">
              <a16:creationId xmlns:a16="http://schemas.microsoft.com/office/drawing/2014/main" xmlns="" id="{00000000-0008-0000-2000-000047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11</xdr:col>
      <xdr:colOff>0</xdr:colOff>
      <xdr:row>0</xdr:row>
      <xdr:rowOff>0</xdr:rowOff>
    </xdr:from>
    <xdr:ext cx="184731" cy="264560"/>
    <xdr:sp macro="" textlink="">
      <xdr:nvSpPr>
        <xdr:cNvPr id="5448" name="452 CuadroTexto">
          <a:extLst>
            <a:ext uri="{FF2B5EF4-FFF2-40B4-BE49-F238E27FC236}">
              <a16:creationId xmlns:a16="http://schemas.microsoft.com/office/drawing/2014/main" xmlns="" id="{00000000-0008-0000-2000-000048150000}"/>
            </a:ext>
          </a:extLst>
        </xdr:cNvPr>
        <xdr:cNvSpPr txBox="1"/>
      </xdr:nvSpPr>
      <xdr:spPr>
        <a:xfrm>
          <a:off x="1079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49" name="17 CuadroTexto">
          <a:extLst>
            <a:ext uri="{FF2B5EF4-FFF2-40B4-BE49-F238E27FC236}">
              <a16:creationId xmlns:a16="http://schemas.microsoft.com/office/drawing/2014/main" xmlns="" id="{00000000-0008-0000-2000-00004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97227" cy="217317"/>
    <xdr:sp macro="" textlink="">
      <xdr:nvSpPr>
        <xdr:cNvPr id="5450" name="90 CuadroTexto">
          <a:extLst>
            <a:ext uri="{FF2B5EF4-FFF2-40B4-BE49-F238E27FC236}">
              <a16:creationId xmlns:a16="http://schemas.microsoft.com/office/drawing/2014/main" xmlns="" id="{00000000-0008-0000-2000-00004A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1" name="91 CuadroTexto">
          <a:extLst>
            <a:ext uri="{FF2B5EF4-FFF2-40B4-BE49-F238E27FC236}">
              <a16:creationId xmlns:a16="http://schemas.microsoft.com/office/drawing/2014/main" xmlns="" id="{00000000-0008-0000-2000-00004B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2" name="92 CuadroTexto">
          <a:extLst>
            <a:ext uri="{FF2B5EF4-FFF2-40B4-BE49-F238E27FC236}">
              <a16:creationId xmlns:a16="http://schemas.microsoft.com/office/drawing/2014/main" xmlns="" id="{00000000-0008-0000-2000-00004C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3" name="93 CuadroTexto">
          <a:extLst>
            <a:ext uri="{FF2B5EF4-FFF2-40B4-BE49-F238E27FC236}">
              <a16:creationId xmlns:a16="http://schemas.microsoft.com/office/drawing/2014/main" xmlns="" id="{00000000-0008-0000-2000-00004D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4" name="94 CuadroTexto">
          <a:extLst>
            <a:ext uri="{FF2B5EF4-FFF2-40B4-BE49-F238E27FC236}">
              <a16:creationId xmlns:a16="http://schemas.microsoft.com/office/drawing/2014/main" xmlns="" id="{00000000-0008-0000-2000-00004E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5" name="95 CuadroTexto">
          <a:extLst>
            <a:ext uri="{FF2B5EF4-FFF2-40B4-BE49-F238E27FC236}">
              <a16:creationId xmlns:a16="http://schemas.microsoft.com/office/drawing/2014/main" xmlns="" id="{00000000-0008-0000-2000-00004F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6" name="96 CuadroTexto">
          <a:extLst>
            <a:ext uri="{FF2B5EF4-FFF2-40B4-BE49-F238E27FC236}">
              <a16:creationId xmlns:a16="http://schemas.microsoft.com/office/drawing/2014/main" xmlns="" id="{00000000-0008-0000-2000-000050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7" name="97 CuadroTexto">
          <a:extLst>
            <a:ext uri="{FF2B5EF4-FFF2-40B4-BE49-F238E27FC236}">
              <a16:creationId xmlns:a16="http://schemas.microsoft.com/office/drawing/2014/main" xmlns="" id="{00000000-0008-0000-2000-000051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8" name="98 CuadroTexto">
          <a:extLst>
            <a:ext uri="{FF2B5EF4-FFF2-40B4-BE49-F238E27FC236}">
              <a16:creationId xmlns:a16="http://schemas.microsoft.com/office/drawing/2014/main" xmlns="" id="{00000000-0008-0000-2000-000052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59" name="99 CuadroTexto">
          <a:extLst>
            <a:ext uri="{FF2B5EF4-FFF2-40B4-BE49-F238E27FC236}">
              <a16:creationId xmlns:a16="http://schemas.microsoft.com/office/drawing/2014/main" xmlns="" id="{00000000-0008-0000-2000-000053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0" name="100 CuadroTexto">
          <a:extLst>
            <a:ext uri="{FF2B5EF4-FFF2-40B4-BE49-F238E27FC236}">
              <a16:creationId xmlns:a16="http://schemas.microsoft.com/office/drawing/2014/main" xmlns="" id="{00000000-0008-0000-2000-000054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97227" cy="217317"/>
    <xdr:sp macro="" textlink="">
      <xdr:nvSpPr>
        <xdr:cNvPr id="5461" name="101 CuadroTexto">
          <a:extLst>
            <a:ext uri="{FF2B5EF4-FFF2-40B4-BE49-F238E27FC236}">
              <a16:creationId xmlns:a16="http://schemas.microsoft.com/office/drawing/2014/main" xmlns="" id="{00000000-0008-0000-2000-000055150000}"/>
            </a:ext>
          </a:extLst>
        </xdr:cNvPr>
        <xdr:cNvSpPr txBox="1"/>
      </xdr:nvSpPr>
      <xdr:spPr>
        <a:xfrm>
          <a:off x="0" y="3105150"/>
          <a:ext cx="97227" cy="21731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0</xdr:col>
      <xdr:colOff>0</xdr:colOff>
      <xdr:row>0</xdr:row>
      <xdr:rowOff>0</xdr:rowOff>
    </xdr:from>
    <xdr:ext cx="184731" cy="264560"/>
    <xdr:sp macro="" textlink="">
      <xdr:nvSpPr>
        <xdr:cNvPr id="5462" name="118 CuadroTexto">
          <a:extLst>
            <a:ext uri="{FF2B5EF4-FFF2-40B4-BE49-F238E27FC236}">
              <a16:creationId xmlns:a16="http://schemas.microsoft.com/office/drawing/2014/main" xmlns="" id="{00000000-0008-0000-2000-00005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3" name="119 CuadroTexto">
          <a:extLst>
            <a:ext uri="{FF2B5EF4-FFF2-40B4-BE49-F238E27FC236}">
              <a16:creationId xmlns:a16="http://schemas.microsoft.com/office/drawing/2014/main" xmlns="" id="{00000000-0008-0000-2000-00005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4" name="120 CuadroTexto">
          <a:extLst>
            <a:ext uri="{FF2B5EF4-FFF2-40B4-BE49-F238E27FC236}">
              <a16:creationId xmlns:a16="http://schemas.microsoft.com/office/drawing/2014/main" xmlns="" id="{00000000-0008-0000-2000-00005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5" name="121 CuadroTexto">
          <a:extLst>
            <a:ext uri="{FF2B5EF4-FFF2-40B4-BE49-F238E27FC236}">
              <a16:creationId xmlns:a16="http://schemas.microsoft.com/office/drawing/2014/main" xmlns="" id="{00000000-0008-0000-2000-00005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6" name="122 CuadroTexto">
          <a:extLst>
            <a:ext uri="{FF2B5EF4-FFF2-40B4-BE49-F238E27FC236}">
              <a16:creationId xmlns:a16="http://schemas.microsoft.com/office/drawing/2014/main" xmlns="" id="{00000000-0008-0000-2000-00005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7" name="123 CuadroTexto">
          <a:extLst>
            <a:ext uri="{FF2B5EF4-FFF2-40B4-BE49-F238E27FC236}">
              <a16:creationId xmlns:a16="http://schemas.microsoft.com/office/drawing/2014/main" xmlns="" id="{00000000-0008-0000-2000-00005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8" name="124 CuadroTexto">
          <a:extLst>
            <a:ext uri="{FF2B5EF4-FFF2-40B4-BE49-F238E27FC236}">
              <a16:creationId xmlns:a16="http://schemas.microsoft.com/office/drawing/2014/main" xmlns="" id="{00000000-0008-0000-2000-00005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69" name="125 CuadroTexto">
          <a:extLst>
            <a:ext uri="{FF2B5EF4-FFF2-40B4-BE49-F238E27FC236}">
              <a16:creationId xmlns:a16="http://schemas.microsoft.com/office/drawing/2014/main" xmlns="" id="{00000000-0008-0000-2000-00005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0" name="143 CuadroTexto">
          <a:extLst>
            <a:ext uri="{FF2B5EF4-FFF2-40B4-BE49-F238E27FC236}">
              <a16:creationId xmlns:a16="http://schemas.microsoft.com/office/drawing/2014/main" xmlns="" id="{00000000-0008-0000-2000-00005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1" name="144 CuadroTexto">
          <a:extLst>
            <a:ext uri="{FF2B5EF4-FFF2-40B4-BE49-F238E27FC236}">
              <a16:creationId xmlns:a16="http://schemas.microsoft.com/office/drawing/2014/main" xmlns="" id="{00000000-0008-0000-2000-00005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2" name="145 CuadroTexto">
          <a:extLst>
            <a:ext uri="{FF2B5EF4-FFF2-40B4-BE49-F238E27FC236}">
              <a16:creationId xmlns:a16="http://schemas.microsoft.com/office/drawing/2014/main" xmlns="" id="{00000000-0008-0000-2000-00006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3" name="146 CuadroTexto">
          <a:extLst>
            <a:ext uri="{FF2B5EF4-FFF2-40B4-BE49-F238E27FC236}">
              <a16:creationId xmlns:a16="http://schemas.microsoft.com/office/drawing/2014/main" xmlns="" id="{00000000-0008-0000-2000-00006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4" name="147 CuadroTexto">
          <a:extLst>
            <a:ext uri="{FF2B5EF4-FFF2-40B4-BE49-F238E27FC236}">
              <a16:creationId xmlns:a16="http://schemas.microsoft.com/office/drawing/2014/main" xmlns="" id="{00000000-0008-0000-2000-00006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5" name="148 CuadroTexto">
          <a:extLst>
            <a:ext uri="{FF2B5EF4-FFF2-40B4-BE49-F238E27FC236}">
              <a16:creationId xmlns:a16="http://schemas.microsoft.com/office/drawing/2014/main" xmlns="" id="{00000000-0008-0000-2000-00006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6" name="149 CuadroTexto">
          <a:extLst>
            <a:ext uri="{FF2B5EF4-FFF2-40B4-BE49-F238E27FC236}">
              <a16:creationId xmlns:a16="http://schemas.microsoft.com/office/drawing/2014/main" xmlns="" id="{00000000-0008-0000-2000-00006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7" name="150 CuadroTexto">
          <a:extLst>
            <a:ext uri="{FF2B5EF4-FFF2-40B4-BE49-F238E27FC236}">
              <a16:creationId xmlns:a16="http://schemas.microsoft.com/office/drawing/2014/main" xmlns="" id="{00000000-0008-0000-2000-00006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8" name="151 CuadroTexto">
          <a:extLst>
            <a:ext uri="{FF2B5EF4-FFF2-40B4-BE49-F238E27FC236}">
              <a16:creationId xmlns:a16="http://schemas.microsoft.com/office/drawing/2014/main" xmlns="" id="{00000000-0008-0000-2000-00006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79" name="152 CuadroTexto">
          <a:extLst>
            <a:ext uri="{FF2B5EF4-FFF2-40B4-BE49-F238E27FC236}">
              <a16:creationId xmlns:a16="http://schemas.microsoft.com/office/drawing/2014/main" xmlns="" id="{00000000-0008-0000-2000-00006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0" name="153 CuadroTexto">
          <a:extLst>
            <a:ext uri="{FF2B5EF4-FFF2-40B4-BE49-F238E27FC236}">
              <a16:creationId xmlns:a16="http://schemas.microsoft.com/office/drawing/2014/main" xmlns="" id="{00000000-0008-0000-2000-00006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1" name="154 CuadroTexto">
          <a:extLst>
            <a:ext uri="{FF2B5EF4-FFF2-40B4-BE49-F238E27FC236}">
              <a16:creationId xmlns:a16="http://schemas.microsoft.com/office/drawing/2014/main" xmlns="" id="{00000000-0008-0000-2000-00006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2" name="155 CuadroTexto">
          <a:extLst>
            <a:ext uri="{FF2B5EF4-FFF2-40B4-BE49-F238E27FC236}">
              <a16:creationId xmlns:a16="http://schemas.microsoft.com/office/drawing/2014/main" xmlns="" id="{00000000-0008-0000-2000-00006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3" name="156 CuadroTexto">
          <a:extLst>
            <a:ext uri="{FF2B5EF4-FFF2-40B4-BE49-F238E27FC236}">
              <a16:creationId xmlns:a16="http://schemas.microsoft.com/office/drawing/2014/main" xmlns="" id="{00000000-0008-0000-2000-00006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4" name="157 CuadroTexto">
          <a:extLst>
            <a:ext uri="{FF2B5EF4-FFF2-40B4-BE49-F238E27FC236}">
              <a16:creationId xmlns:a16="http://schemas.microsoft.com/office/drawing/2014/main" xmlns="" id="{00000000-0008-0000-2000-00006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5" name="158 CuadroTexto">
          <a:extLst>
            <a:ext uri="{FF2B5EF4-FFF2-40B4-BE49-F238E27FC236}">
              <a16:creationId xmlns:a16="http://schemas.microsoft.com/office/drawing/2014/main" xmlns="" id="{00000000-0008-0000-2000-00006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6" name="159 CuadroTexto">
          <a:extLst>
            <a:ext uri="{FF2B5EF4-FFF2-40B4-BE49-F238E27FC236}">
              <a16:creationId xmlns:a16="http://schemas.microsoft.com/office/drawing/2014/main" xmlns="" id="{00000000-0008-0000-2000-00006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7" name="160 CuadroTexto">
          <a:extLst>
            <a:ext uri="{FF2B5EF4-FFF2-40B4-BE49-F238E27FC236}">
              <a16:creationId xmlns:a16="http://schemas.microsoft.com/office/drawing/2014/main" xmlns="" id="{00000000-0008-0000-2000-00006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8" name="161 CuadroTexto">
          <a:extLst>
            <a:ext uri="{FF2B5EF4-FFF2-40B4-BE49-F238E27FC236}">
              <a16:creationId xmlns:a16="http://schemas.microsoft.com/office/drawing/2014/main" xmlns="" id="{00000000-0008-0000-2000-00007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89" name="162 CuadroTexto">
          <a:extLst>
            <a:ext uri="{FF2B5EF4-FFF2-40B4-BE49-F238E27FC236}">
              <a16:creationId xmlns:a16="http://schemas.microsoft.com/office/drawing/2014/main" xmlns="" id="{00000000-0008-0000-2000-00007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0" name="163 CuadroTexto">
          <a:extLst>
            <a:ext uri="{FF2B5EF4-FFF2-40B4-BE49-F238E27FC236}">
              <a16:creationId xmlns:a16="http://schemas.microsoft.com/office/drawing/2014/main" xmlns="" id="{00000000-0008-0000-2000-00007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1" name="164 CuadroTexto">
          <a:extLst>
            <a:ext uri="{FF2B5EF4-FFF2-40B4-BE49-F238E27FC236}">
              <a16:creationId xmlns:a16="http://schemas.microsoft.com/office/drawing/2014/main" xmlns="" id="{00000000-0008-0000-2000-00007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2" name="165 CuadroTexto">
          <a:extLst>
            <a:ext uri="{FF2B5EF4-FFF2-40B4-BE49-F238E27FC236}">
              <a16:creationId xmlns:a16="http://schemas.microsoft.com/office/drawing/2014/main" xmlns="" id="{00000000-0008-0000-2000-00007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3" name="166 CuadroTexto">
          <a:extLst>
            <a:ext uri="{FF2B5EF4-FFF2-40B4-BE49-F238E27FC236}">
              <a16:creationId xmlns:a16="http://schemas.microsoft.com/office/drawing/2014/main" xmlns="" id="{00000000-0008-0000-2000-00007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4" name="167 CuadroTexto">
          <a:extLst>
            <a:ext uri="{FF2B5EF4-FFF2-40B4-BE49-F238E27FC236}">
              <a16:creationId xmlns:a16="http://schemas.microsoft.com/office/drawing/2014/main" xmlns="" id="{00000000-0008-0000-2000-00007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5" name="168 CuadroTexto">
          <a:extLst>
            <a:ext uri="{FF2B5EF4-FFF2-40B4-BE49-F238E27FC236}">
              <a16:creationId xmlns:a16="http://schemas.microsoft.com/office/drawing/2014/main" xmlns="" id="{00000000-0008-0000-2000-00007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6" name="169 CuadroTexto">
          <a:extLst>
            <a:ext uri="{FF2B5EF4-FFF2-40B4-BE49-F238E27FC236}">
              <a16:creationId xmlns:a16="http://schemas.microsoft.com/office/drawing/2014/main" xmlns="" id="{00000000-0008-0000-2000-00007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7" name="170 CuadroTexto">
          <a:extLst>
            <a:ext uri="{FF2B5EF4-FFF2-40B4-BE49-F238E27FC236}">
              <a16:creationId xmlns:a16="http://schemas.microsoft.com/office/drawing/2014/main" xmlns="" id="{00000000-0008-0000-2000-00007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8" name="171 CuadroTexto">
          <a:extLst>
            <a:ext uri="{FF2B5EF4-FFF2-40B4-BE49-F238E27FC236}">
              <a16:creationId xmlns:a16="http://schemas.microsoft.com/office/drawing/2014/main" xmlns="" id="{00000000-0008-0000-2000-00007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499" name="172 CuadroTexto">
          <a:extLst>
            <a:ext uri="{FF2B5EF4-FFF2-40B4-BE49-F238E27FC236}">
              <a16:creationId xmlns:a16="http://schemas.microsoft.com/office/drawing/2014/main" xmlns="" id="{00000000-0008-0000-2000-00007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0" name="173 CuadroTexto">
          <a:extLst>
            <a:ext uri="{FF2B5EF4-FFF2-40B4-BE49-F238E27FC236}">
              <a16:creationId xmlns:a16="http://schemas.microsoft.com/office/drawing/2014/main" xmlns="" id="{00000000-0008-0000-2000-00007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1" name="174 CuadroTexto">
          <a:extLst>
            <a:ext uri="{FF2B5EF4-FFF2-40B4-BE49-F238E27FC236}">
              <a16:creationId xmlns:a16="http://schemas.microsoft.com/office/drawing/2014/main" xmlns="" id="{00000000-0008-0000-2000-00007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2" name="175 CuadroTexto">
          <a:extLst>
            <a:ext uri="{FF2B5EF4-FFF2-40B4-BE49-F238E27FC236}">
              <a16:creationId xmlns:a16="http://schemas.microsoft.com/office/drawing/2014/main" xmlns="" id="{00000000-0008-0000-2000-00007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3" name="176 CuadroTexto">
          <a:extLst>
            <a:ext uri="{FF2B5EF4-FFF2-40B4-BE49-F238E27FC236}">
              <a16:creationId xmlns:a16="http://schemas.microsoft.com/office/drawing/2014/main" xmlns="" id="{00000000-0008-0000-2000-00007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4" name="177 CuadroTexto">
          <a:extLst>
            <a:ext uri="{FF2B5EF4-FFF2-40B4-BE49-F238E27FC236}">
              <a16:creationId xmlns:a16="http://schemas.microsoft.com/office/drawing/2014/main" xmlns="" id="{00000000-0008-0000-2000-00008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5" name="178 CuadroTexto">
          <a:extLst>
            <a:ext uri="{FF2B5EF4-FFF2-40B4-BE49-F238E27FC236}">
              <a16:creationId xmlns:a16="http://schemas.microsoft.com/office/drawing/2014/main" xmlns="" id="{00000000-0008-0000-2000-00008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6" name="179 CuadroTexto">
          <a:extLst>
            <a:ext uri="{FF2B5EF4-FFF2-40B4-BE49-F238E27FC236}">
              <a16:creationId xmlns:a16="http://schemas.microsoft.com/office/drawing/2014/main" xmlns="" id="{00000000-0008-0000-2000-00008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7" name="180 CuadroTexto">
          <a:extLst>
            <a:ext uri="{FF2B5EF4-FFF2-40B4-BE49-F238E27FC236}">
              <a16:creationId xmlns:a16="http://schemas.microsoft.com/office/drawing/2014/main" xmlns="" id="{00000000-0008-0000-2000-00008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8" name="181 CuadroTexto">
          <a:extLst>
            <a:ext uri="{FF2B5EF4-FFF2-40B4-BE49-F238E27FC236}">
              <a16:creationId xmlns:a16="http://schemas.microsoft.com/office/drawing/2014/main" xmlns="" id="{00000000-0008-0000-2000-00008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09" name="182 CuadroTexto">
          <a:extLst>
            <a:ext uri="{FF2B5EF4-FFF2-40B4-BE49-F238E27FC236}">
              <a16:creationId xmlns:a16="http://schemas.microsoft.com/office/drawing/2014/main" xmlns="" id="{00000000-0008-0000-2000-00008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0" name="183 CuadroTexto">
          <a:extLst>
            <a:ext uri="{FF2B5EF4-FFF2-40B4-BE49-F238E27FC236}">
              <a16:creationId xmlns:a16="http://schemas.microsoft.com/office/drawing/2014/main" xmlns="" id="{00000000-0008-0000-2000-00008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1" name="184 CuadroTexto">
          <a:extLst>
            <a:ext uri="{FF2B5EF4-FFF2-40B4-BE49-F238E27FC236}">
              <a16:creationId xmlns:a16="http://schemas.microsoft.com/office/drawing/2014/main" xmlns="" id="{00000000-0008-0000-2000-00008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2" name="185 CuadroTexto">
          <a:extLst>
            <a:ext uri="{FF2B5EF4-FFF2-40B4-BE49-F238E27FC236}">
              <a16:creationId xmlns:a16="http://schemas.microsoft.com/office/drawing/2014/main" xmlns="" id="{00000000-0008-0000-2000-00008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3" name="186 CuadroTexto">
          <a:extLst>
            <a:ext uri="{FF2B5EF4-FFF2-40B4-BE49-F238E27FC236}">
              <a16:creationId xmlns:a16="http://schemas.microsoft.com/office/drawing/2014/main" xmlns="" id="{00000000-0008-0000-2000-00008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4" name="187 CuadroTexto">
          <a:extLst>
            <a:ext uri="{FF2B5EF4-FFF2-40B4-BE49-F238E27FC236}">
              <a16:creationId xmlns:a16="http://schemas.microsoft.com/office/drawing/2014/main" xmlns="" id="{00000000-0008-0000-2000-00008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5" name="188 CuadroTexto">
          <a:extLst>
            <a:ext uri="{FF2B5EF4-FFF2-40B4-BE49-F238E27FC236}">
              <a16:creationId xmlns:a16="http://schemas.microsoft.com/office/drawing/2014/main" xmlns="" id="{00000000-0008-0000-2000-00008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6" name="189 CuadroTexto">
          <a:extLst>
            <a:ext uri="{FF2B5EF4-FFF2-40B4-BE49-F238E27FC236}">
              <a16:creationId xmlns:a16="http://schemas.microsoft.com/office/drawing/2014/main" xmlns="" id="{00000000-0008-0000-2000-00008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7" name="190 CuadroTexto">
          <a:extLst>
            <a:ext uri="{FF2B5EF4-FFF2-40B4-BE49-F238E27FC236}">
              <a16:creationId xmlns:a16="http://schemas.microsoft.com/office/drawing/2014/main" xmlns="" id="{00000000-0008-0000-2000-00008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8" name="191 CuadroTexto">
          <a:extLst>
            <a:ext uri="{FF2B5EF4-FFF2-40B4-BE49-F238E27FC236}">
              <a16:creationId xmlns:a16="http://schemas.microsoft.com/office/drawing/2014/main" xmlns="" id="{00000000-0008-0000-2000-00008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19" name="192 CuadroTexto">
          <a:extLst>
            <a:ext uri="{FF2B5EF4-FFF2-40B4-BE49-F238E27FC236}">
              <a16:creationId xmlns:a16="http://schemas.microsoft.com/office/drawing/2014/main" xmlns="" id="{00000000-0008-0000-2000-00008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0" name="193 CuadroTexto">
          <a:extLst>
            <a:ext uri="{FF2B5EF4-FFF2-40B4-BE49-F238E27FC236}">
              <a16:creationId xmlns:a16="http://schemas.microsoft.com/office/drawing/2014/main" xmlns="" id="{00000000-0008-0000-2000-00009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1" name="194 CuadroTexto">
          <a:extLst>
            <a:ext uri="{FF2B5EF4-FFF2-40B4-BE49-F238E27FC236}">
              <a16:creationId xmlns:a16="http://schemas.microsoft.com/office/drawing/2014/main" xmlns="" id="{00000000-0008-0000-2000-00009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2" name="195 CuadroTexto">
          <a:extLst>
            <a:ext uri="{FF2B5EF4-FFF2-40B4-BE49-F238E27FC236}">
              <a16:creationId xmlns:a16="http://schemas.microsoft.com/office/drawing/2014/main" xmlns="" id="{00000000-0008-0000-2000-00009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3" name="196 CuadroTexto">
          <a:extLst>
            <a:ext uri="{FF2B5EF4-FFF2-40B4-BE49-F238E27FC236}">
              <a16:creationId xmlns:a16="http://schemas.microsoft.com/office/drawing/2014/main" xmlns="" id="{00000000-0008-0000-2000-00009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4" name="197 CuadroTexto">
          <a:extLst>
            <a:ext uri="{FF2B5EF4-FFF2-40B4-BE49-F238E27FC236}">
              <a16:creationId xmlns:a16="http://schemas.microsoft.com/office/drawing/2014/main" xmlns="" id="{00000000-0008-0000-2000-00009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5" name="198 CuadroTexto">
          <a:extLst>
            <a:ext uri="{FF2B5EF4-FFF2-40B4-BE49-F238E27FC236}">
              <a16:creationId xmlns:a16="http://schemas.microsoft.com/office/drawing/2014/main" xmlns="" id="{00000000-0008-0000-2000-00009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6" name="199 CuadroTexto">
          <a:extLst>
            <a:ext uri="{FF2B5EF4-FFF2-40B4-BE49-F238E27FC236}">
              <a16:creationId xmlns:a16="http://schemas.microsoft.com/office/drawing/2014/main" xmlns="" id="{00000000-0008-0000-2000-00009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7" name="200 CuadroTexto">
          <a:extLst>
            <a:ext uri="{FF2B5EF4-FFF2-40B4-BE49-F238E27FC236}">
              <a16:creationId xmlns:a16="http://schemas.microsoft.com/office/drawing/2014/main" xmlns="" id="{00000000-0008-0000-2000-00009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8" name="201 CuadroTexto">
          <a:extLst>
            <a:ext uri="{FF2B5EF4-FFF2-40B4-BE49-F238E27FC236}">
              <a16:creationId xmlns:a16="http://schemas.microsoft.com/office/drawing/2014/main" xmlns="" id="{00000000-0008-0000-2000-00009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29" name="202 CuadroTexto">
          <a:extLst>
            <a:ext uri="{FF2B5EF4-FFF2-40B4-BE49-F238E27FC236}">
              <a16:creationId xmlns:a16="http://schemas.microsoft.com/office/drawing/2014/main" xmlns="" id="{00000000-0008-0000-2000-00009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0" name="203 CuadroTexto">
          <a:extLst>
            <a:ext uri="{FF2B5EF4-FFF2-40B4-BE49-F238E27FC236}">
              <a16:creationId xmlns:a16="http://schemas.microsoft.com/office/drawing/2014/main" xmlns="" id="{00000000-0008-0000-2000-00009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1" name="204 CuadroTexto">
          <a:extLst>
            <a:ext uri="{FF2B5EF4-FFF2-40B4-BE49-F238E27FC236}">
              <a16:creationId xmlns:a16="http://schemas.microsoft.com/office/drawing/2014/main" xmlns="" id="{00000000-0008-0000-2000-00009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2" name="205 CuadroTexto">
          <a:extLst>
            <a:ext uri="{FF2B5EF4-FFF2-40B4-BE49-F238E27FC236}">
              <a16:creationId xmlns:a16="http://schemas.microsoft.com/office/drawing/2014/main" xmlns="" id="{00000000-0008-0000-2000-00009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3" name="206 CuadroTexto">
          <a:extLst>
            <a:ext uri="{FF2B5EF4-FFF2-40B4-BE49-F238E27FC236}">
              <a16:creationId xmlns:a16="http://schemas.microsoft.com/office/drawing/2014/main" xmlns="" id="{00000000-0008-0000-2000-00009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4" name="207 CuadroTexto">
          <a:extLst>
            <a:ext uri="{FF2B5EF4-FFF2-40B4-BE49-F238E27FC236}">
              <a16:creationId xmlns:a16="http://schemas.microsoft.com/office/drawing/2014/main" xmlns="" id="{00000000-0008-0000-2000-00009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5" name="208 CuadroTexto">
          <a:extLst>
            <a:ext uri="{FF2B5EF4-FFF2-40B4-BE49-F238E27FC236}">
              <a16:creationId xmlns:a16="http://schemas.microsoft.com/office/drawing/2014/main" xmlns="" id="{00000000-0008-0000-2000-00009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6" name="209 CuadroTexto">
          <a:extLst>
            <a:ext uri="{FF2B5EF4-FFF2-40B4-BE49-F238E27FC236}">
              <a16:creationId xmlns:a16="http://schemas.microsoft.com/office/drawing/2014/main" xmlns="" id="{00000000-0008-0000-2000-0000A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7" name="210 CuadroTexto">
          <a:extLst>
            <a:ext uri="{FF2B5EF4-FFF2-40B4-BE49-F238E27FC236}">
              <a16:creationId xmlns:a16="http://schemas.microsoft.com/office/drawing/2014/main" xmlns="" id="{00000000-0008-0000-2000-0000A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8" name="211 CuadroTexto">
          <a:extLst>
            <a:ext uri="{FF2B5EF4-FFF2-40B4-BE49-F238E27FC236}">
              <a16:creationId xmlns:a16="http://schemas.microsoft.com/office/drawing/2014/main" xmlns="" id="{00000000-0008-0000-2000-0000A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39" name="212 CuadroTexto">
          <a:extLst>
            <a:ext uri="{FF2B5EF4-FFF2-40B4-BE49-F238E27FC236}">
              <a16:creationId xmlns:a16="http://schemas.microsoft.com/office/drawing/2014/main" xmlns="" id="{00000000-0008-0000-2000-0000A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0" name="213 CuadroTexto">
          <a:extLst>
            <a:ext uri="{FF2B5EF4-FFF2-40B4-BE49-F238E27FC236}">
              <a16:creationId xmlns:a16="http://schemas.microsoft.com/office/drawing/2014/main" xmlns="" id="{00000000-0008-0000-2000-0000A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1" name="214 CuadroTexto">
          <a:extLst>
            <a:ext uri="{FF2B5EF4-FFF2-40B4-BE49-F238E27FC236}">
              <a16:creationId xmlns:a16="http://schemas.microsoft.com/office/drawing/2014/main" xmlns="" id="{00000000-0008-0000-2000-0000A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2" name="215 CuadroTexto">
          <a:extLst>
            <a:ext uri="{FF2B5EF4-FFF2-40B4-BE49-F238E27FC236}">
              <a16:creationId xmlns:a16="http://schemas.microsoft.com/office/drawing/2014/main" xmlns="" id="{00000000-0008-0000-2000-0000A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3" name="216 CuadroTexto">
          <a:extLst>
            <a:ext uri="{FF2B5EF4-FFF2-40B4-BE49-F238E27FC236}">
              <a16:creationId xmlns:a16="http://schemas.microsoft.com/office/drawing/2014/main" xmlns="" id="{00000000-0008-0000-2000-0000A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4" name="217 CuadroTexto">
          <a:extLst>
            <a:ext uri="{FF2B5EF4-FFF2-40B4-BE49-F238E27FC236}">
              <a16:creationId xmlns:a16="http://schemas.microsoft.com/office/drawing/2014/main" xmlns="" id="{00000000-0008-0000-2000-0000A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5" name="218 CuadroTexto">
          <a:extLst>
            <a:ext uri="{FF2B5EF4-FFF2-40B4-BE49-F238E27FC236}">
              <a16:creationId xmlns:a16="http://schemas.microsoft.com/office/drawing/2014/main" xmlns="" id="{00000000-0008-0000-2000-0000A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6" name="219 CuadroTexto">
          <a:extLst>
            <a:ext uri="{FF2B5EF4-FFF2-40B4-BE49-F238E27FC236}">
              <a16:creationId xmlns:a16="http://schemas.microsoft.com/office/drawing/2014/main" xmlns="" id="{00000000-0008-0000-2000-0000A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7" name="220 CuadroTexto">
          <a:extLst>
            <a:ext uri="{FF2B5EF4-FFF2-40B4-BE49-F238E27FC236}">
              <a16:creationId xmlns:a16="http://schemas.microsoft.com/office/drawing/2014/main" xmlns="" id="{00000000-0008-0000-2000-0000A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8" name="221 CuadroTexto">
          <a:extLst>
            <a:ext uri="{FF2B5EF4-FFF2-40B4-BE49-F238E27FC236}">
              <a16:creationId xmlns:a16="http://schemas.microsoft.com/office/drawing/2014/main" xmlns="" id="{00000000-0008-0000-2000-0000A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49" name="222 CuadroTexto">
          <a:extLst>
            <a:ext uri="{FF2B5EF4-FFF2-40B4-BE49-F238E27FC236}">
              <a16:creationId xmlns:a16="http://schemas.microsoft.com/office/drawing/2014/main" xmlns="" id="{00000000-0008-0000-2000-0000A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0" name="223 CuadroTexto">
          <a:extLst>
            <a:ext uri="{FF2B5EF4-FFF2-40B4-BE49-F238E27FC236}">
              <a16:creationId xmlns:a16="http://schemas.microsoft.com/office/drawing/2014/main" xmlns="" id="{00000000-0008-0000-2000-0000A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1" name="224 CuadroTexto">
          <a:extLst>
            <a:ext uri="{FF2B5EF4-FFF2-40B4-BE49-F238E27FC236}">
              <a16:creationId xmlns:a16="http://schemas.microsoft.com/office/drawing/2014/main" xmlns="" id="{00000000-0008-0000-2000-0000A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2" name="225 CuadroTexto">
          <a:extLst>
            <a:ext uri="{FF2B5EF4-FFF2-40B4-BE49-F238E27FC236}">
              <a16:creationId xmlns:a16="http://schemas.microsoft.com/office/drawing/2014/main" xmlns="" id="{00000000-0008-0000-2000-0000B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3" name="226 CuadroTexto">
          <a:extLst>
            <a:ext uri="{FF2B5EF4-FFF2-40B4-BE49-F238E27FC236}">
              <a16:creationId xmlns:a16="http://schemas.microsoft.com/office/drawing/2014/main" xmlns="" id="{00000000-0008-0000-2000-0000B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4" name="227 CuadroTexto">
          <a:extLst>
            <a:ext uri="{FF2B5EF4-FFF2-40B4-BE49-F238E27FC236}">
              <a16:creationId xmlns:a16="http://schemas.microsoft.com/office/drawing/2014/main" xmlns="" id="{00000000-0008-0000-2000-0000B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5" name="228 CuadroTexto">
          <a:extLst>
            <a:ext uri="{FF2B5EF4-FFF2-40B4-BE49-F238E27FC236}">
              <a16:creationId xmlns:a16="http://schemas.microsoft.com/office/drawing/2014/main" xmlns="" id="{00000000-0008-0000-2000-0000B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6" name="229 CuadroTexto">
          <a:extLst>
            <a:ext uri="{FF2B5EF4-FFF2-40B4-BE49-F238E27FC236}">
              <a16:creationId xmlns:a16="http://schemas.microsoft.com/office/drawing/2014/main" xmlns="" id="{00000000-0008-0000-2000-0000B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7" name="230 CuadroTexto">
          <a:extLst>
            <a:ext uri="{FF2B5EF4-FFF2-40B4-BE49-F238E27FC236}">
              <a16:creationId xmlns:a16="http://schemas.microsoft.com/office/drawing/2014/main" xmlns="" id="{00000000-0008-0000-2000-0000B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8" name="231 CuadroTexto">
          <a:extLst>
            <a:ext uri="{FF2B5EF4-FFF2-40B4-BE49-F238E27FC236}">
              <a16:creationId xmlns:a16="http://schemas.microsoft.com/office/drawing/2014/main" xmlns="" id="{00000000-0008-0000-2000-0000B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59" name="232 CuadroTexto">
          <a:extLst>
            <a:ext uri="{FF2B5EF4-FFF2-40B4-BE49-F238E27FC236}">
              <a16:creationId xmlns:a16="http://schemas.microsoft.com/office/drawing/2014/main" xmlns="" id="{00000000-0008-0000-2000-0000B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0" name="233 CuadroTexto">
          <a:extLst>
            <a:ext uri="{FF2B5EF4-FFF2-40B4-BE49-F238E27FC236}">
              <a16:creationId xmlns:a16="http://schemas.microsoft.com/office/drawing/2014/main" xmlns="" id="{00000000-0008-0000-2000-0000B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1" name="234 CuadroTexto">
          <a:extLst>
            <a:ext uri="{FF2B5EF4-FFF2-40B4-BE49-F238E27FC236}">
              <a16:creationId xmlns:a16="http://schemas.microsoft.com/office/drawing/2014/main" xmlns="" id="{00000000-0008-0000-2000-0000B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2" name="235 CuadroTexto">
          <a:extLst>
            <a:ext uri="{FF2B5EF4-FFF2-40B4-BE49-F238E27FC236}">
              <a16:creationId xmlns:a16="http://schemas.microsoft.com/office/drawing/2014/main" xmlns="" id="{00000000-0008-0000-2000-0000B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3" name="236 CuadroTexto">
          <a:extLst>
            <a:ext uri="{FF2B5EF4-FFF2-40B4-BE49-F238E27FC236}">
              <a16:creationId xmlns:a16="http://schemas.microsoft.com/office/drawing/2014/main" xmlns="" id="{00000000-0008-0000-2000-0000B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4" name="237 CuadroTexto">
          <a:extLst>
            <a:ext uri="{FF2B5EF4-FFF2-40B4-BE49-F238E27FC236}">
              <a16:creationId xmlns:a16="http://schemas.microsoft.com/office/drawing/2014/main" xmlns="" id="{00000000-0008-0000-2000-0000B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5" name="238 CuadroTexto">
          <a:extLst>
            <a:ext uri="{FF2B5EF4-FFF2-40B4-BE49-F238E27FC236}">
              <a16:creationId xmlns:a16="http://schemas.microsoft.com/office/drawing/2014/main" xmlns="" id="{00000000-0008-0000-2000-0000B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6" name="239 CuadroTexto">
          <a:extLst>
            <a:ext uri="{FF2B5EF4-FFF2-40B4-BE49-F238E27FC236}">
              <a16:creationId xmlns:a16="http://schemas.microsoft.com/office/drawing/2014/main" xmlns="" id="{00000000-0008-0000-2000-0000B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7" name="240 CuadroTexto">
          <a:extLst>
            <a:ext uri="{FF2B5EF4-FFF2-40B4-BE49-F238E27FC236}">
              <a16:creationId xmlns:a16="http://schemas.microsoft.com/office/drawing/2014/main" xmlns="" id="{00000000-0008-0000-2000-0000B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8" name="241 CuadroTexto">
          <a:extLst>
            <a:ext uri="{FF2B5EF4-FFF2-40B4-BE49-F238E27FC236}">
              <a16:creationId xmlns:a16="http://schemas.microsoft.com/office/drawing/2014/main" xmlns="" id="{00000000-0008-0000-2000-0000C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69" name="242 CuadroTexto">
          <a:extLst>
            <a:ext uri="{FF2B5EF4-FFF2-40B4-BE49-F238E27FC236}">
              <a16:creationId xmlns:a16="http://schemas.microsoft.com/office/drawing/2014/main" xmlns="" id="{00000000-0008-0000-2000-0000C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0" name="243 CuadroTexto">
          <a:extLst>
            <a:ext uri="{FF2B5EF4-FFF2-40B4-BE49-F238E27FC236}">
              <a16:creationId xmlns:a16="http://schemas.microsoft.com/office/drawing/2014/main" xmlns="" id="{00000000-0008-0000-2000-0000C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1" name="244 CuadroTexto">
          <a:extLst>
            <a:ext uri="{FF2B5EF4-FFF2-40B4-BE49-F238E27FC236}">
              <a16:creationId xmlns:a16="http://schemas.microsoft.com/office/drawing/2014/main" xmlns="" id="{00000000-0008-0000-2000-0000C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2" name="245 CuadroTexto">
          <a:extLst>
            <a:ext uri="{FF2B5EF4-FFF2-40B4-BE49-F238E27FC236}">
              <a16:creationId xmlns:a16="http://schemas.microsoft.com/office/drawing/2014/main" xmlns="" id="{00000000-0008-0000-2000-0000C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3" name="246 CuadroTexto">
          <a:extLst>
            <a:ext uri="{FF2B5EF4-FFF2-40B4-BE49-F238E27FC236}">
              <a16:creationId xmlns:a16="http://schemas.microsoft.com/office/drawing/2014/main" xmlns="" id="{00000000-0008-0000-2000-0000C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4" name="247 CuadroTexto">
          <a:extLst>
            <a:ext uri="{FF2B5EF4-FFF2-40B4-BE49-F238E27FC236}">
              <a16:creationId xmlns:a16="http://schemas.microsoft.com/office/drawing/2014/main" xmlns="" id="{00000000-0008-0000-2000-0000C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5" name="248 CuadroTexto">
          <a:extLst>
            <a:ext uri="{FF2B5EF4-FFF2-40B4-BE49-F238E27FC236}">
              <a16:creationId xmlns:a16="http://schemas.microsoft.com/office/drawing/2014/main" xmlns="" id="{00000000-0008-0000-2000-0000C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6" name="249 CuadroTexto">
          <a:extLst>
            <a:ext uri="{FF2B5EF4-FFF2-40B4-BE49-F238E27FC236}">
              <a16:creationId xmlns:a16="http://schemas.microsoft.com/office/drawing/2014/main" xmlns="" id="{00000000-0008-0000-2000-0000C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7" name="250 CuadroTexto">
          <a:extLst>
            <a:ext uri="{FF2B5EF4-FFF2-40B4-BE49-F238E27FC236}">
              <a16:creationId xmlns:a16="http://schemas.microsoft.com/office/drawing/2014/main" xmlns="" id="{00000000-0008-0000-2000-0000C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8" name="251 CuadroTexto">
          <a:extLst>
            <a:ext uri="{FF2B5EF4-FFF2-40B4-BE49-F238E27FC236}">
              <a16:creationId xmlns:a16="http://schemas.microsoft.com/office/drawing/2014/main" xmlns="" id="{00000000-0008-0000-2000-0000C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79" name="252 CuadroTexto">
          <a:extLst>
            <a:ext uri="{FF2B5EF4-FFF2-40B4-BE49-F238E27FC236}">
              <a16:creationId xmlns:a16="http://schemas.microsoft.com/office/drawing/2014/main" xmlns="" id="{00000000-0008-0000-2000-0000C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0" name="253 CuadroTexto">
          <a:extLst>
            <a:ext uri="{FF2B5EF4-FFF2-40B4-BE49-F238E27FC236}">
              <a16:creationId xmlns:a16="http://schemas.microsoft.com/office/drawing/2014/main" xmlns="" id="{00000000-0008-0000-2000-0000C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1" name="254 CuadroTexto">
          <a:extLst>
            <a:ext uri="{FF2B5EF4-FFF2-40B4-BE49-F238E27FC236}">
              <a16:creationId xmlns:a16="http://schemas.microsoft.com/office/drawing/2014/main" xmlns="" id="{00000000-0008-0000-2000-0000C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2" name="255 CuadroTexto">
          <a:extLst>
            <a:ext uri="{FF2B5EF4-FFF2-40B4-BE49-F238E27FC236}">
              <a16:creationId xmlns:a16="http://schemas.microsoft.com/office/drawing/2014/main" xmlns="" id="{00000000-0008-0000-2000-0000C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3" name="256 CuadroTexto">
          <a:extLst>
            <a:ext uri="{FF2B5EF4-FFF2-40B4-BE49-F238E27FC236}">
              <a16:creationId xmlns:a16="http://schemas.microsoft.com/office/drawing/2014/main" xmlns="" id="{00000000-0008-0000-2000-0000C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4" name="257 CuadroTexto">
          <a:extLst>
            <a:ext uri="{FF2B5EF4-FFF2-40B4-BE49-F238E27FC236}">
              <a16:creationId xmlns:a16="http://schemas.microsoft.com/office/drawing/2014/main" xmlns="" id="{00000000-0008-0000-2000-0000D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5" name="258 CuadroTexto">
          <a:extLst>
            <a:ext uri="{FF2B5EF4-FFF2-40B4-BE49-F238E27FC236}">
              <a16:creationId xmlns:a16="http://schemas.microsoft.com/office/drawing/2014/main" xmlns="" id="{00000000-0008-0000-2000-0000D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6" name="259 CuadroTexto">
          <a:extLst>
            <a:ext uri="{FF2B5EF4-FFF2-40B4-BE49-F238E27FC236}">
              <a16:creationId xmlns:a16="http://schemas.microsoft.com/office/drawing/2014/main" xmlns="" id="{00000000-0008-0000-2000-0000D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7" name="260 CuadroTexto">
          <a:extLst>
            <a:ext uri="{FF2B5EF4-FFF2-40B4-BE49-F238E27FC236}">
              <a16:creationId xmlns:a16="http://schemas.microsoft.com/office/drawing/2014/main" xmlns="" id="{00000000-0008-0000-2000-0000D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8" name="261 CuadroTexto">
          <a:extLst>
            <a:ext uri="{FF2B5EF4-FFF2-40B4-BE49-F238E27FC236}">
              <a16:creationId xmlns:a16="http://schemas.microsoft.com/office/drawing/2014/main" xmlns="" id="{00000000-0008-0000-2000-0000D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89" name="262 CuadroTexto">
          <a:extLst>
            <a:ext uri="{FF2B5EF4-FFF2-40B4-BE49-F238E27FC236}">
              <a16:creationId xmlns:a16="http://schemas.microsoft.com/office/drawing/2014/main" xmlns="" id="{00000000-0008-0000-2000-0000D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0" name="263 CuadroTexto">
          <a:extLst>
            <a:ext uri="{FF2B5EF4-FFF2-40B4-BE49-F238E27FC236}">
              <a16:creationId xmlns:a16="http://schemas.microsoft.com/office/drawing/2014/main" xmlns="" id="{00000000-0008-0000-2000-0000D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1" name="264 CuadroTexto">
          <a:extLst>
            <a:ext uri="{FF2B5EF4-FFF2-40B4-BE49-F238E27FC236}">
              <a16:creationId xmlns:a16="http://schemas.microsoft.com/office/drawing/2014/main" xmlns="" id="{00000000-0008-0000-2000-0000D7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2" name="265 CuadroTexto">
          <a:extLst>
            <a:ext uri="{FF2B5EF4-FFF2-40B4-BE49-F238E27FC236}">
              <a16:creationId xmlns:a16="http://schemas.microsoft.com/office/drawing/2014/main" xmlns="" id="{00000000-0008-0000-2000-0000D8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3" name="266 CuadroTexto">
          <a:extLst>
            <a:ext uri="{FF2B5EF4-FFF2-40B4-BE49-F238E27FC236}">
              <a16:creationId xmlns:a16="http://schemas.microsoft.com/office/drawing/2014/main" xmlns="" id="{00000000-0008-0000-2000-0000D9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4" name="267 CuadroTexto">
          <a:extLst>
            <a:ext uri="{FF2B5EF4-FFF2-40B4-BE49-F238E27FC236}">
              <a16:creationId xmlns:a16="http://schemas.microsoft.com/office/drawing/2014/main" xmlns="" id="{00000000-0008-0000-2000-0000DA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5" name="285 CuadroTexto">
          <a:extLst>
            <a:ext uri="{FF2B5EF4-FFF2-40B4-BE49-F238E27FC236}">
              <a16:creationId xmlns:a16="http://schemas.microsoft.com/office/drawing/2014/main" xmlns="" id="{00000000-0008-0000-2000-0000DB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6" name="286 CuadroTexto">
          <a:extLst>
            <a:ext uri="{FF2B5EF4-FFF2-40B4-BE49-F238E27FC236}">
              <a16:creationId xmlns:a16="http://schemas.microsoft.com/office/drawing/2014/main" xmlns="" id="{00000000-0008-0000-2000-0000DC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7" name="287 CuadroTexto">
          <a:extLst>
            <a:ext uri="{FF2B5EF4-FFF2-40B4-BE49-F238E27FC236}">
              <a16:creationId xmlns:a16="http://schemas.microsoft.com/office/drawing/2014/main" xmlns="" id="{00000000-0008-0000-2000-0000DD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8" name="288 CuadroTexto">
          <a:extLst>
            <a:ext uri="{FF2B5EF4-FFF2-40B4-BE49-F238E27FC236}">
              <a16:creationId xmlns:a16="http://schemas.microsoft.com/office/drawing/2014/main" xmlns="" id="{00000000-0008-0000-2000-0000DE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599" name="289 CuadroTexto">
          <a:extLst>
            <a:ext uri="{FF2B5EF4-FFF2-40B4-BE49-F238E27FC236}">
              <a16:creationId xmlns:a16="http://schemas.microsoft.com/office/drawing/2014/main" xmlns="" id="{00000000-0008-0000-2000-0000DF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0" name="290 CuadroTexto">
          <a:extLst>
            <a:ext uri="{FF2B5EF4-FFF2-40B4-BE49-F238E27FC236}">
              <a16:creationId xmlns:a16="http://schemas.microsoft.com/office/drawing/2014/main" xmlns="" id="{00000000-0008-0000-2000-0000E0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1" name="291 CuadroTexto">
          <a:extLst>
            <a:ext uri="{FF2B5EF4-FFF2-40B4-BE49-F238E27FC236}">
              <a16:creationId xmlns:a16="http://schemas.microsoft.com/office/drawing/2014/main" xmlns="" id="{00000000-0008-0000-2000-0000E1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2" name="292 CuadroTexto">
          <a:extLst>
            <a:ext uri="{FF2B5EF4-FFF2-40B4-BE49-F238E27FC236}">
              <a16:creationId xmlns:a16="http://schemas.microsoft.com/office/drawing/2014/main" xmlns="" id="{00000000-0008-0000-2000-0000E2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3" name="293 CuadroTexto">
          <a:extLst>
            <a:ext uri="{FF2B5EF4-FFF2-40B4-BE49-F238E27FC236}">
              <a16:creationId xmlns:a16="http://schemas.microsoft.com/office/drawing/2014/main" xmlns="" id="{00000000-0008-0000-2000-0000E3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4" name="294 CuadroTexto">
          <a:extLst>
            <a:ext uri="{FF2B5EF4-FFF2-40B4-BE49-F238E27FC236}">
              <a16:creationId xmlns:a16="http://schemas.microsoft.com/office/drawing/2014/main" xmlns="" id="{00000000-0008-0000-2000-0000E4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5" name="295 CuadroTexto">
          <a:extLst>
            <a:ext uri="{FF2B5EF4-FFF2-40B4-BE49-F238E27FC236}">
              <a16:creationId xmlns:a16="http://schemas.microsoft.com/office/drawing/2014/main" xmlns="" id="{00000000-0008-0000-2000-0000E5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0</xdr:col>
      <xdr:colOff>0</xdr:colOff>
      <xdr:row>0</xdr:row>
      <xdr:rowOff>0</xdr:rowOff>
    </xdr:from>
    <xdr:ext cx="184731" cy="264560"/>
    <xdr:sp macro="" textlink="">
      <xdr:nvSpPr>
        <xdr:cNvPr id="5606" name="296 CuadroTexto">
          <a:extLst>
            <a:ext uri="{FF2B5EF4-FFF2-40B4-BE49-F238E27FC236}">
              <a16:creationId xmlns:a16="http://schemas.microsoft.com/office/drawing/2014/main" xmlns="" id="{00000000-0008-0000-2000-0000E6150000}"/>
            </a:ext>
          </a:extLst>
        </xdr:cNvPr>
        <xdr:cNvSpPr txBox="1"/>
      </xdr:nvSpPr>
      <xdr:spPr>
        <a:xfrm>
          <a:off x="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7" name="298 CuadroTexto">
          <a:extLst>
            <a:ext uri="{FF2B5EF4-FFF2-40B4-BE49-F238E27FC236}">
              <a16:creationId xmlns:a16="http://schemas.microsoft.com/office/drawing/2014/main" xmlns="" id="{00000000-0008-0000-2000-0000E7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8" name="299 CuadroTexto">
          <a:extLst>
            <a:ext uri="{FF2B5EF4-FFF2-40B4-BE49-F238E27FC236}">
              <a16:creationId xmlns:a16="http://schemas.microsoft.com/office/drawing/2014/main" xmlns="" id="{00000000-0008-0000-2000-0000E8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09" name="300 CuadroTexto">
          <a:extLst>
            <a:ext uri="{FF2B5EF4-FFF2-40B4-BE49-F238E27FC236}">
              <a16:creationId xmlns:a16="http://schemas.microsoft.com/office/drawing/2014/main" xmlns="" id="{00000000-0008-0000-2000-0000E9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0" name="301 CuadroTexto">
          <a:extLst>
            <a:ext uri="{FF2B5EF4-FFF2-40B4-BE49-F238E27FC236}">
              <a16:creationId xmlns:a16="http://schemas.microsoft.com/office/drawing/2014/main" xmlns="" id="{00000000-0008-0000-2000-0000EA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1" name="302 CuadroTexto">
          <a:extLst>
            <a:ext uri="{FF2B5EF4-FFF2-40B4-BE49-F238E27FC236}">
              <a16:creationId xmlns:a16="http://schemas.microsoft.com/office/drawing/2014/main" xmlns="" id="{00000000-0008-0000-2000-0000EB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2" name="303 CuadroTexto">
          <a:extLst>
            <a:ext uri="{FF2B5EF4-FFF2-40B4-BE49-F238E27FC236}">
              <a16:creationId xmlns:a16="http://schemas.microsoft.com/office/drawing/2014/main" xmlns="" id="{00000000-0008-0000-2000-0000EC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3" name="304 CuadroTexto">
          <a:extLst>
            <a:ext uri="{FF2B5EF4-FFF2-40B4-BE49-F238E27FC236}">
              <a16:creationId xmlns:a16="http://schemas.microsoft.com/office/drawing/2014/main" xmlns="" id="{00000000-0008-0000-2000-0000ED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oneCellAnchor>
    <xdr:from>
      <xdr:col>16</xdr:col>
      <xdr:colOff>0</xdr:colOff>
      <xdr:row>0</xdr:row>
      <xdr:rowOff>0</xdr:rowOff>
    </xdr:from>
    <xdr:ext cx="184731" cy="264560"/>
    <xdr:sp macro="" textlink="">
      <xdr:nvSpPr>
        <xdr:cNvPr id="5614" name="305 CuadroTexto">
          <a:extLst>
            <a:ext uri="{FF2B5EF4-FFF2-40B4-BE49-F238E27FC236}">
              <a16:creationId xmlns:a16="http://schemas.microsoft.com/office/drawing/2014/main" xmlns="" id="{00000000-0008-0000-2000-0000EE150000}"/>
            </a:ext>
          </a:extLst>
        </xdr:cNvPr>
        <xdr:cNvSpPr txBox="1"/>
      </xdr:nvSpPr>
      <xdr:spPr>
        <a:xfrm>
          <a:off x="14601825"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xdr:from>
      <xdr:col>2</xdr:col>
      <xdr:colOff>609600</xdr:colOff>
      <xdr:row>2</xdr:row>
      <xdr:rowOff>0</xdr:rowOff>
    </xdr:from>
    <xdr:to>
      <xdr:col>2</xdr:col>
      <xdr:colOff>3924300</xdr:colOff>
      <xdr:row>3</xdr:row>
      <xdr:rowOff>25400</xdr:rowOff>
    </xdr:to>
    <xdr:sp macro="" textlink="" fLocksText="0">
      <xdr:nvSpPr>
        <xdr:cNvPr id="5615" name="Text Box 1">
          <a:extLst>
            <a:ext uri="{FF2B5EF4-FFF2-40B4-BE49-F238E27FC236}">
              <a16:creationId xmlns:a16="http://schemas.microsoft.com/office/drawing/2014/main" xmlns="" id="{A0036BBF-9568-4BE7-9BEB-B12AF553CE68}"/>
            </a:ext>
          </a:extLst>
        </xdr:cNvPr>
        <xdr:cNvSpPr txBox="1">
          <a:spLocks noChangeArrowheads="1"/>
        </xdr:cNvSpPr>
      </xdr:nvSpPr>
      <xdr:spPr bwMode="auto">
        <a:xfrm>
          <a:off x="2667000" y="11649075"/>
          <a:ext cx="3314700" cy="234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twoCellAnchor>
    <xdr:from>
      <xdr:col>0</xdr:col>
      <xdr:colOff>0</xdr:colOff>
      <xdr:row>2</xdr:row>
      <xdr:rowOff>0</xdr:rowOff>
    </xdr:from>
    <xdr:to>
      <xdr:col>2</xdr:col>
      <xdr:colOff>1028700</xdr:colOff>
      <xdr:row>6</xdr:row>
      <xdr:rowOff>139700</xdr:rowOff>
    </xdr:to>
    <xdr:sp macro="" textlink="" fLocksText="0">
      <xdr:nvSpPr>
        <xdr:cNvPr id="5616" name="Text Box 2">
          <a:extLst>
            <a:ext uri="{FF2B5EF4-FFF2-40B4-BE49-F238E27FC236}">
              <a16:creationId xmlns:a16="http://schemas.microsoft.com/office/drawing/2014/main" xmlns="" id="{FD45FBDD-343A-47BC-BD77-628A04D1A2B7}"/>
            </a:ext>
          </a:extLst>
        </xdr:cNvPr>
        <xdr:cNvSpPr txBox="1">
          <a:spLocks noChangeArrowheads="1"/>
        </xdr:cNvSpPr>
      </xdr:nvSpPr>
      <xdr:spPr bwMode="auto">
        <a:xfrm>
          <a:off x="0" y="11649075"/>
          <a:ext cx="3086100" cy="863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round/>
              <a:headEnd/>
              <a:tailEnd/>
            </a14:hiddenLine>
          </a:ext>
        </a:extLst>
      </xdr:spPr>
      <xdr:txBody>
        <a:bodyPr rtlCol="0"/>
        <a:lstStyle/>
        <a:p>
          <a:pPr algn="ctr"/>
          <a:endParaRPr lang="es-ES"/>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11</xdr:col>
      <xdr:colOff>301998</xdr:colOff>
      <xdr:row>20</xdr:row>
      <xdr:rowOff>28575</xdr:rowOff>
    </xdr:to>
    <xdr:pic>
      <xdr:nvPicPr>
        <xdr:cNvPr id="3" name="Imagen 2">
          <a:extLst>
            <a:ext uri="{FF2B5EF4-FFF2-40B4-BE49-F238E27FC236}">
              <a16:creationId xmlns:a16="http://schemas.microsoft.com/office/drawing/2014/main" xmlns="" id="{9D1219CF-96BB-487A-A209-5E984BB296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 y="1"/>
          <a:ext cx="15494372" cy="1197292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20</xdr:row>
      <xdr:rowOff>19050</xdr:rowOff>
    </xdr:from>
    <xdr:to>
      <xdr:col>11</xdr:col>
      <xdr:colOff>289671</xdr:colOff>
      <xdr:row>76</xdr:row>
      <xdr:rowOff>57150</xdr:rowOff>
    </xdr:to>
    <xdr:pic>
      <xdr:nvPicPr>
        <xdr:cNvPr id="4" name="Imagen 3">
          <a:extLst>
            <a:ext uri="{FF2B5EF4-FFF2-40B4-BE49-F238E27FC236}">
              <a16:creationId xmlns:a16="http://schemas.microsoft.com/office/drawing/2014/main" xmlns="" id="{B0698AE5-8A47-46C1-BB8C-B07CEFE38C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11963400"/>
          <a:ext cx="15482046" cy="11963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2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2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95250</xdr:colOff>
      <xdr:row>29</xdr:row>
      <xdr:rowOff>0</xdr:rowOff>
    </xdr:from>
    <xdr:ext cx="2905125" cy="662517"/>
    <xdr:sp macro="" textlink="">
      <xdr:nvSpPr>
        <xdr:cNvPr id="6" name="CuadroTexto 5">
          <a:extLst>
            <a:ext uri="{FF2B5EF4-FFF2-40B4-BE49-F238E27FC236}">
              <a16:creationId xmlns:a16="http://schemas.microsoft.com/office/drawing/2014/main" xmlns="" id="{00000000-0008-0000-2200-000006000000}"/>
            </a:ext>
          </a:extLst>
        </xdr:cNvPr>
        <xdr:cNvSpPr txBox="1"/>
      </xdr:nvSpPr>
      <xdr:spPr>
        <a:xfrm>
          <a:off x="95250" y="6638925"/>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29</xdr:row>
      <xdr:rowOff>0</xdr:rowOff>
    </xdr:from>
    <xdr:ext cx="2855141" cy="662517"/>
    <xdr:sp macro="" textlink="">
      <xdr:nvSpPr>
        <xdr:cNvPr id="8" name="CuadroTexto 5">
          <a:extLst>
            <a:ext uri="{FF2B5EF4-FFF2-40B4-BE49-F238E27FC236}">
              <a16:creationId xmlns:a16="http://schemas.microsoft.com/office/drawing/2014/main" xmlns="" id="{00000000-0008-0000-2200-000008000000}"/>
            </a:ext>
          </a:extLst>
        </xdr:cNvPr>
        <xdr:cNvSpPr txBox="1"/>
      </xdr:nvSpPr>
      <xdr:spPr>
        <a:xfrm>
          <a:off x="3019425" y="6638925"/>
          <a:ext cx="2855141"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2200-000007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3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0</xdr:colOff>
      <xdr:row>90</xdr:row>
      <xdr:rowOff>0</xdr:rowOff>
    </xdr:from>
    <xdr:ext cx="3200400" cy="662517"/>
    <xdr:sp macro="" textlink="">
      <xdr:nvSpPr>
        <xdr:cNvPr id="5" name="CuadroTexto 5">
          <a:extLst>
            <a:ext uri="{FF2B5EF4-FFF2-40B4-BE49-F238E27FC236}">
              <a16:creationId xmlns:a16="http://schemas.microsoft.com/office/drawing/2014/main" xmlns="" id="{00000000-0008-0000-2300-000005000000}"/>
            </a:ext>
          </a:extLst>
        </xdr:cNvPr>
        <xdr:cNvSpPr txBox="1"/>
      </xdr:nvSpPr>
      <xdr:spPr>
        <a:xfrm>
          <a:off x="85725" y="17173575"/>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1</xdr:col>
      <xdr:colOff>3581401</xdr:colOff>
      <xdr:row>90</xdr:row>
      <xdr:rowOff>0</xdr:rowOff>
    </xdr:from>
    <xdr:ext cx="3086100" cy="662517"/>
    <xdr:sp macro="" textlink="">
      <xdr:nvSpPr>
        <xdr:cNvPr id="7" name="CuadroTexto 5">
          <a:extLst>
            <a:ext uri="{FF2B5EF4-FFF2-40B4-BE49-F238E27FC236}">
              <a16:creationId xmlns:a16="http://schemas.microsoft.com/office/drawing/2014/main" xmlns="" id="{00000000-0008-0000-2300-000007000000}"/>
            </a:ext>
          </a:extLst>
        </xdr:cNvPr>
        <xdr:cNvSpPr txBox="1"/>
      </xdr:nvSpPr>
      <xdr:spPr>
        <a:xfrm>
          <a:off x="3667126" y="16316325"/>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2300-000006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4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26</xdr:row>
      <xdr:rowOff>0</xdr:rowOff>
    </xdr:from>
    <xdr:ext cx="2905125" cy="662517"/>
    <xdr:sp macro="" textlink="">
      <xdr:nvSpPr>
        <xdr:cNvPr id="5" name="CuadroTexto 5">
          <a:extLst>
            <a:ext uri="{FF2B5EF4-FFF2-40B4-BE49-F238E27FC236}">
              <a16:creationId xmlns:a16="http://schemas.microsoft.com/office/drawing/2014/main" xmlns="" id="{00000000-0008-0000-2400-000005000000}"/>
            </a:ext>
          </a:extLst>
        </xdr:cNvPr>
        <xdr:cNvSpPr txBox="1"/>
      </xdr:nvSpPr>
      <xdr:spPr>
        <a:xfrm>
          <a:off x="190500"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0</xdr:colOff>
      <xdr:row>26</xdr:row>
      <xdr:rowOff>0</xdr:rowOff>
    </xdr:from>
    <xdr:ext cx="2905125" cy="662517"/>
    <xdr:sp macro="" textlink="">
      <xdr:nvSpPr>
        <xdr:cNvPr id="7" name="CuadroTexto 5">
          <a:extLst>
            <a:ext uri="{FF2B5EF4-FFF2-40B4-BE49-F238E27FC236}">
              <a16:creationId xmlns:a16="http://schemas.microsoft.com/office/drawing/2014/main" xmlns="" id="{00000000-0008-0000-2400-000007000000}"/>
            </a:ext>
          </a:extLst>
        </xdr:cNvPr>
        <xdr:cNvSpPr txBox="1"/>
      </xdr:nvSpPr>
      <xdr:spPr>
        <a:xfrm>
          <a:off x="2878667" y="8985250"/>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2</xdr:col>
      <xdr:colOff>793749</xdr:colOff>
      <xdr:row>3</xdr:row>
      <xdr:rowOff>179918</xdr:rowOff>
    </xdr:from>
    <xdr:ext cx="2790824" cy="275724"/>
    <xdr:sp macro="" textlink="">
      <xdr:nvSpPr>
        <xdr:cNvPr id="8" name="7 CuadroTexto">
          <a:extLst>
            <a:ext uri="{FF2B5EF4-FFF2-40B4-BE49-F238E27FC236}">
              <a16:creationId xmlns:a16="http://schemas.microsoft.com/office/drawing/2014/main" xmlns="" id="{00000000-0008-0000-2400-000008000000}"/>
            </a:ext>
          </a:extLst>
        </xdr:cNvPr>
        <xdr:cNvSpPr txBox="1"/>
      </xdr:nvSpPr>
      <xdr:spPr>
        <a:xfrm>
          <a:off x="3672416" y="814918"/>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xdr:col>
      <xdr:colOff>197909</xdr:colOff>
      <xdr:row>0</xdr:row>
      <xdr:rowOff>0</xdr:rowOff>
    </xdr:from>
    <xdr:ext cx="1222708" cy="257174"/>
    <xdr:sp macro="" textlink="">
      <xdr:nvSpPr>
        <xdr:cNvPr id="2" name="1 CuadroTexto">
          <a:extLst>
            <a:ext uri="{FF2B5EF4-FFF2-40B4-BE49-F238E27FC236}">
              <a16:creationId xmlns:a16="http://schemas.microsoft.com/office/drawing/2014/main" xmlns="" id="{00000000-0008-0000-2700-000002000000}"/>
            </a:ext>
          </a:extLst>
        </xdr:cNvPr>
        <xdr:cNvSpPr txBox="1"/>
      </xdr:nvSpPr>
      <xdr:spPr>
        <a:xfrm>
          <a:off x="5489576"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Anexo B</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2700-000003000000}"/>
            </a:ext>
          </a:extLst>
        </xdr:cNvPr>
        <xdr:cNvSpPr txBox="1"/>
      </xdr:nvSpPr>
      <xdr:spPr>
        <a:xfrm>
          <a:off x="30099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79</xdr:row>
      <xdr:rowOff>127001</xdr:rowOff>
    </xdr:from>
    <xdr:ext cx="2905125" cy="662517"/>
    <xdr:sp macro="" textlink="">
      <xdr:nvSpPr>
        <xdr:cNvPr id="4" name="CuadroTexto 5">
          <a:extLst>
            <a:ext uri="{FF2B5EF4-FFF2-40B4-BE49-F238E27FC236}">
              <a16:creationId xmlns:a16="http://schemas.microsoft.com/office/drawing/2014/main" xmlns="" id="{00000000-0008-0000-2700-000004000000}"/>
            </a:ext>
          </a:extLst>
        </xdr:cNvPr>
        <xdr:cNvSpPr txBox="1"/>
      </xdr:nvSpPr>
      <xdr:spPr>
        <a:xfrm>
          <a:off x="0"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158750</xdr:colOff>
      <xdr:row>79</xdr:row>
      <xdr:rowOff>127001</xdr:rowOff>
    </xdr:from>
    <xdr:ext cx="2905125" cy="662517"/>
    <xdr:sp macro="" textlink="">
      <xdr:nvSpPr>
        <xdr:cNvPr id="5" name="CuadroTexto 5">
          <a:extLst>
            <a:ext uri="{FF2B5EF4-FFF2-40B4-BE49-F238E27FC236}">
              <a16:creationId xmlns:a16="http://schemas.microsoft.com/office/drawing/2014/main" xmlns="" id="{00000000-0008-0000-2700-000005000000}"/>
            </a:ext>
          </a:extLst>
        </xdr:cNvPr>
        <xdr:cNvSpPr txBox="1"/>
      </xdr:nvSpPr>
      <xdr:spPr>
        <a:xfrm>
          <a:off x="3894667" y="21875751"/>
          <a:ext cx="29051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920749</xdr:colOff>
      <xdr:row>3</xdr:row>
      <xdr:rowOff>21166</xdr:rowOff>
    </xdr:from>
    <xdr:ext cx="2106084" cy="243417"/>
    <xdr:sp macro="" textlink="">
      <xdr:nvSpPr>
        <xdr:cNvPr id="6" name="5 CuadroTexto">
          <a:extLst>
            <a:ext uri="{FF2B5EF4-FFF2-40B4-BE49-F238E27FC236}">
              <a16:creationId xmlns:a16="http://schemas.microsoft.com/office/drawing/2014/main" xmlns="" id="{00000000-0008-0000-2700-000006000000}"/>
            </a:ext>
          </a:extLst>
        </xdr:cNvPr>
        <xdr:cNvSpPr txBox="1"/>
      </xdr:nvSpPr>
      <xdr:spPr>
        <a:xfrm>
          <a:off x="4656666" y="656166"/>
          <a:ext cx="2106084" cy="24341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4</xdr:col>
      <xdr:colOff>219075</xdr:colOff>
      <xdr:row>77</xdr:row>
      <xdr:rowOff>0</xdr:rowOff>
    </xdr:from>
    <xdr:ext cx="1222708" cy="257174"/>
    <xdr:sp macro="" textlink="">
      <xdr:nvSpPr>
        <xdr:cNvPr id="7" name="6 CuadroTexto">
          <a:extLst>
            <a:ext uri="{FF2B5EF4-FFF2-40B4-BE49-F238E27FC236}">
              <a16:creationId xmlns:a16="http://schemas.microsoft.com/office/drawing/2014/main" xmlns="" id="{00000000-0008-0000-2700-000007000000}"/>
            </a:ext>
          </a:extLst>
        </xdr:cNvPr>
        <xdr:cNvSpPr txBox="1"/>
      </xdr:nvSpPr>
      <xdr:spPr>
        <a:xfrm>
          <a:off x="3228975" y="1466850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oneCellAnchor>
    <xdr:from>
      <xdr:col>4</xdr:col>
      <xdr:colOff>0</xdr:colOff>
      <xdr:row>35</xdr:row>
      <xdr:rowOff>0</xdr:rowOff>
    </xdr:from>
    <xdr:ext cx="184731" cy="264560"/>
    <xdr:sp macro="" textlink="">
      <xdr:nvSpPr>
        <xdr:cNvPr id="8" name="4 CuadroTexto">
          <a:extLst>
            <a:ext uri="{FF2B5EF4-FFF2-40B4-BE49-F238E27FC236}">
              <a16:creationId xmlns:a16="http://schemas.microsoft.com/office/drawing/2014/main" xmlns="" id="{00000000-0008-0000-2700-000008000000}"/>
            </a:ext>
          </a:extLst>
        </xdr:cNvPr>
        <xdr:cNvSpPr txBox="1"/>
      </xdr:nvSpPr>
      <xdr:spPr>
        <a:xfrm>
          <a:off x="3009900"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49</xdr:row>
      <xdr:rowOff>0</xdr:rowOff>
    </xdr:from>
    <xdr:ext cx="184731" cy="264560"/>
    <xdr:sp macro="" textlink="">
      <xdr:nvSpPr>
        <xdr:cNvPr id="9" name="4 CuadroTexto">
          <a:extLst>
            <a:ext uri="{FF2B5EF4-FFF2-40B4-BE49-F238E27FC236}">
              <a16:creationId xmlns:a16="http://schemas.microsoft.com/office/drawing/2014/main" xmlns="" id="{00000000-0008-0000-2700-000009000000}"/>
            </a:ext>
          </a:extLst>
        </xdr:cNvPr>
        <xdr:cNvSpPr txBox="1"/>
      </xdr:nvSpPr>
      <xdr:spPr>
        <a:xfrm>
          <a:off x="3009900" y="9144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0</xdr:colOff>
      <xdr:row>63</xdr:row>
      <xdr:rowOff>0</xdr:rowOff>
    </xdr:from>
    <xdr:ext cx="184731" cy="264560"/>
    <xdr:sp macro="" textlink="">
      <xdr:nvSpPr>
        <xdr:cNvPr id="10" name="4 CuadroTexto">
          <a:extLst>
            <a:ext uri="{FF2B5EF4-FFF2-40B4-BE49-F238E27FC236}">
              <a16:creationId xmlns:a16="http://schemas.microsoft.com/office/drawing/2014/main" xmlns="" id="{00000000-0008-0000-2700-00000A000000}"/>
            </a:ext>
          </a:extLst>
        </xdr:cNvPr>
        <xdr:cNvSpPr txBox="1"/>
      </xdr:nvSpPr>
      <xdr:spPr>
        <a:xfrm>
          <a:off x="3009900" y="1181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219075</xdr:colOff>
      <xdr:row>32</xdr:row>
      <xdr:rowOff>0</xdr:rowOff>
    </xdr:from>
    <xdr:ext cx="1222708" cy="257174"/>
    <xdr:sp macro="" textlink="">
      <xdr:nvSpPr>
        <xdr:cNvPr id="11" name="6 CuadroTexto">
          <a:extLst>
            <a:ext uri="{FF2B5EF4-FFF2-40B4-BE49-F238E27FC236}">
              <a16:creationId xmlns:a16="http://schemas.microsoft.com/office/drawing/2014/main" xmlns="" id="{00000000-0008-0000-2700-00000B000000}"/>
            </a:ext>
          </a:extLst>
        </xdr:cNvPr>
        <xdr:cNvSpPr txBox="1"/>
      </xdr:nvSpPr>
      <xdr:spPr>
        <a:xfrm>
          <a:off x="5510742" y="21452417"/>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baseline="0">
            <a:latin typeface="Arial" pitchFamily="34" charset="0"/>
            <a:cs typeface="Arial" pitchFamily="34" charset="0"/>
          </a:endParaRPr>
        </a:p>
        <a:p>
          <a:pPr algn="r"/>
          <a:endParaRPr lang="es-MX" sz="1100" b="1">
            <a:latin typeface="Arial" pitchFamily="34" charset="0"/>
            <a:cs typeface="Arial" pitchFamily="34" charset="0"/>
          </a:endParaRPr>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15</xdr:col>
      <xdr:colOff>647700</xdr:colOff>
      <xdr:row>278</xdr:row>
      <xdr:rowOff>180975</xdr:rowOff>
    </xdr:from>
    <xdr:ext cx="3086100" cy="742950"/>
    <xdr:sp macro="" textlink="">
      <xdr:nvSpPr>
        <xdr:cNvPr id="2" name="CuadroTexto 5">
          <a:extLst>
            <a:ext uri="{FF2B5EF4-FFF2-40B4-BE49-F238E27FC236}">
              <a16:creationId xmlns:a16="http://schemas.microsoft.com/office/drawing/2014/main" xmlns="" id="{88ACA564-0E12-45A2-A097-9B333D013670}"/>
            </a:ext>
          </a:extLst>
        </xdr:cNvPr>
        <xdr:cNvSpPr txBox="1"/>
      </xdr:nvSpPr>
      <xdr:spPr>
        <a:xfrm>
          <a:off x="8524875" y="54578250"/>
          <a:ext cx="30861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17</xdr:col>
      <xdr:colOff>628650</xdr:colOff>
      <xdr:row>0</xdr:row>
      <xdr:rowOff>19050</xdr:rowOff>
    </xdr:from>
    <xdr:ext cx="2790824" cy="275724"/>
    <xdr:sp macro="" textlink="">
      <xdr:nvSpPr>
        <xdr:cNvPr id="3" name="7 CuadroTexto">
          <a:extLst>
            <a:ext uri="{FF2B5EF4-FFF2-40B4-BE49-F238E27FC236}">
              <a16:creationId xmlns:a16="http://schemas.microsoft.com/office/drawing/2014/main" xmlns="" id="{F82C2EED-6AE0-4664-AFD1-BC0E939CF572}"/>
            </a:ext>
          </a:extLst>
        </xdr:cNvPr>
        <xdr:cNvSpPr txBox="1"/>
      </xdr:nvSpPr>
      <xdr:spPr>
        <a:xfrm>
          <a:off x="10353675" y="19050"/>
          <a:ext cx="2790824" cy="27572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TERCERO</a:t>
          </a:r>
          <a:endParaRPr lang="es-MX" sz="1100" b="1">
            <a:latin typeface="Arial" pitchFamily="34" charset="0"/>
            <a:cs typeface="Arial" pitchFamily="34" charset="0"/>
          </a:endParaRPr>
        </a:p>
      </xdr:txBody>
    </xdr:sp>
    <xdr:clientData/>
  </xdr:oneCellAnchor>
  <xdr:oneCellAnchor>
    <xdr:from>
      <xdr:col>4</xdr:col>
      <xdr:colOff>695325</xdr:colOff>
      <xdr:row>278</xdr:row>
      <xdr:rowOff>180975</xdr:rowOff>
    </xdr:from>
    <xdr:ext cx="3086100" cy="662517"/>
    <xdr:sp macro="" textlink="">
      <xdr:nvSpPr>
        <xdr:cNvPr id="4" name="CuadroTexto 5">
          <a:extLst>
            <a:ext uri="{FF2B5EF4-FFF2-40B4-BE49-F238E27FC236}">
              <a16:creationId xmlns:a16="http://schemas.microsoft.com/office/drawing/2014/main" xmlns="" id="{4BC55AFD-C4AD-41B0-98AB-5ACFB8FBA0F4}"/>
            </a:ext>
          </a:extLst>
        </xdr:cNvPr>
        <xdr:cNvSpPr txBox="1"/>
      </xdr:nvSpPr>
      <xdr:spPr>
        <a:xfrm>
          <a:off x="2657475" y="54578250"/>
          <a:ext cx="30861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42</xdr:row>
      <xdr:rowOff>31750</xdr:rowOff>
    </xdr:from>
    <xdr:ext cx="3019425" cy="662517"/>
    <xdr:sp macro="" textlink="">
      <xdr:nvSpPr>
        <xdr:cNvPr id="2" name="CuadroTexto 5">
          <a:extLst>
            <a:ext uri="{FF2B5EF4-FFF2-40B4-BE49-F238E27FC236}">
              <a16:creationId xmlns:a16="http://schemas.microsoft.com/office/drawing/2014/main" xmlns="" id="{00000000-0008-0000-0400-000002000000}"/>
            </a:ext>
          </a:extLst>
        </xdr:cNvPr>
        <xdr:cNvSpPr txBox="1"/>
      </xdr:nvSpPr>
      <xdr:spPr>
        <a:xfrm>
          <a:off x="190500" y="9429750"/>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2</xdr:col>
      <xdr:colOff>1127125</xdr:colOff>
      <xdr:row>42</xdr:row>
      <xdr:rowOff>31750</xdr:rowOff>
    </xdr:from>
    <xdr:ext cx="2942165" cy="662517"/>
    <xdr:sp macro="" textlink="">
      <xdr:nvSpPr>
        <xdr:cNvPr id="3" name="CuadroTexto 5">
          <a:extLst>
            <a:ext uri="{FF2B5EF4-FFF2-40B4-BE49-F238E27FC236}">
              <a16:creationId xmlns:a16="http://schemas.microsoft.com/office/drawing/2014/main" xmlns="" id="{00000000-0008-0000-0400-000003000000}"/>
            </a:ext>
          </a:extLst>
        </xdr:cNvPr>
        <xdr:cNvSpPr txBox="1"/>
      </xdr:nvSpPr>
      <xdr:spPr>
        <a:xfrm>
          <a:off x="5159375" y="9429750"/>
          <a:ext cx="294216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460375</xdr:colOff>
      <xdr:row>1</xdr:row>
      <xdr:rowOff>158750</xdr:rowOff>
    </xdr:from>
    <xdr:ext cx="2790824" cy="254557"/>
    <xdr:sp macro="" textlink="">
      <xdr:nvSpPr>
        <xdr:cNvPr id="4" name="8 CuadroTexto">
          <a:extLst>
            <a:ext uri="{FF2B5EF4-FFF2-40B4-BE49-F238E27FC236}">
              <a16:creationId xmlns:a16="http://schemas.microsoft.com/office/drawing/2014/main" xmlns="" id="{00000000-0008-0000-0400-000004000000}"/>
            </a:ext>
          </a:extLst>
        </xdr:cNvPr>
        <xdr:cNvSpPr txBox="1"/>
      </xdr:nvSpPr>
      <xdr:spPr>
        <a:xfrm>
          <a:off x="5635625" y="3492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oneCellAnchor>
    <xdr:from>
      <xdr:col>5</xdr:col>
      <xdr:colOff>111124</xdr:colOff>
      <xdr:row>0</xdr:row>
      <xdr:rowOff>0</xdr:rowOff>
    </xdr:from>
    <xdr:ext cx="858826" cy="254557"/>
    <xdr:sp macro="" textlink="">
      <xdr:nvSpPr>
        <xdr:cNvPr id="5" name="3 CuadroTexto">
          <a:extLst>
            <a:ext uri="{FF2B5EF4-FFF2-40B4-BE49-F238E27FC236}">
              <a16:creationId xmlns:a16="http://schemas.microsoft.com/office/drawing/2014/main" xmlns="" id="{00000000-0008-0000-0400-000005000000}"/>
            </a:ext>
          </a:extLst>
        </xdr:cNvPr>
        <xdr:cNvSpPr txBox="1"/>
      </xdr:nvSpPr>
      <xdr:spPr>
        <a:xfrm>
          <a:off x="7572374" y="0"/>
          <a:ext cx="8588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2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3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4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500-000008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oneCellAnchor>
    <xdr:from>
      <xdr:col>0</xdr:col>
      <xdr:colOff>0</xdr:colOff>
      <xdr:row>65</xdr:row>
      <xdr:rowOff>114300</xdr:rowOff>
    </xdr:from>
    <xdr:ext cx="2892425" cy="682624"/>
    <xdr:sp macro="" textlink="">
      <xdr:nvSpPr>
        <xdr:cNvPr id="9" name="CuadroTexto 5">
          <a:extLst>
            <a:ext uri="{FF2B5EF4-FFF2-40B4-BE49-F238E27FC236}">
              <a16:creationId xmlns:a16="http://schemas.microsoft.com/office/drawing/2014/main" xmlns="" id="{00000000-0008-0000-0500-000009000000}"/>
            </a:ext>
          </a:extLst>
        </xdr:cNvPr>
        <xdr:cNvSpPr txBox="1"/>
      </xdr:nvSpPr>
      <xdr:spPr>
        <a:xfrm>
          <a:off x="0" y="11620500"/>
          <a:ext cx="2892425" cy="682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0</xdr:col>
      <xdr:colOff>4333875</xdr:colOff>
      <xdr:row>65</xdr:row>
      <xdr:rowOff>123825</xdr:rowOff>
    </xdr:from>
    <xdr:ext cx="2817812" cy="722313"/>
    <xdr:sp macro="" textlink="">
      <xdr:nvSpPr>
        <xdr:cNvPr id="10" name="CuadroTexto 5">
          <a:extLst>
            <a:ext uri="{FF2B5EF4-FFF2-40B4-BE49-F238E27FC236}">
              <a16:creationId xmlns:a16="http://schemas.microsoft.com/office/drawing/2014/main" xmlns="" id="{00000000-0008-0000-0500-00000A000000}"/>
            </a:ext>
          </a:extLst>
        </xdr:cNvPr>
        <xdr:cNvSpPr txBox="1"/>
      </xdr:nvSpPr>
      <xdr:spPr>
        <a:xfrm>
          <a:off x="4333875" y="11630025"/>
          <a:ext cx="2817812" cy="722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87923</xdr:colOff>
      <xdr:row>66</xdr:row>
      <xdr:rowOff>43962</xdr:rowOff>
    </xdr:from>
    <xdr:ext cx="2652346" cy="681404"/>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78423" y="9627577"/>
          <a:ext cx="2652346" cy="681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1</xdr:col>
      <xdr:colOff>3033345</xdr:colOff>
      <xdr:row>66</xdr:row>
      <xdr:rowOff>51288</xdr:rowOff>
    </xdr:from>
    <xdr:ext cx="2850173" cy="674077"/>
    <xdr:sp macro="" textlink="">
      <xdr:nvSpPr>
        <xdr:cNvPr id="7" name="CuadroTexto 5">
          <a:extLst>
            <a:ext uri="{FF2B5EF4-FFF2-40B4-BE49-F238E27FC236}">
              <a16:creationId xmlns:a16="http://schemas.microsoft.com/office/drawing/2014/main" xmlns="" id="{00000000-0008-0000-0600-000007000000}"/>
            </a:ext>
          </a:extLst>
        </xdr:cNvPr>
        <xdr:cNvSpPr txBox="1"/>
      </xdr:nvSpPr>
      <xdr:spPr>
        <a:xfrm>
          <a:off x="3223845" y="9634903"/>
          <a:ext cx="2850173" cy="6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600-000006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31</xdr:row>
      <xdr:rowOff>0</xdr:rowOff>
    </xdr:from>
    <xdr:ext cx="3019425" cy="662517"/>
    <xdr:sp macro="" textlink="">
      <xdr:nvSpPr>
        <xdr:cNvPr id="7" name="CuadroTexto 5">
          <a:extLst>
            <a:ext uri="{FF2B5EF4-FFF2-40B4-BE49-F238E27FC236}">
              <a16:creationId xmlns:a16="http://schemas.microsoft.com/office/drawing/2014/main" xmlns="" id="{00000000-0008-0000-0700-000007000000}"/>
            </a:ext>
          </a:extLst>
        </xdr:cNvPr>
        <xdr:cNvSpPr txBox="1"/>
      </xdr:nvSpPr>
      <xdr:spPr>
        <a:xfrm>
          <a:off x="95250" y="8277225"/>
          <a:ext cx="301942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571501</xdr:colOff>
      <xdr:row>31</xdr:row>
      <xdr:rowOff>0</xdr:rowOff>
    </xdr:from>
    <xdr:ext cx="2733674" cy="662517"/>
    <xdr:sp macro="" textlink="">
      <xdr:nvSpPr>
        <xdr:cNvPr id="8" name="CuadroTexto 5">
          <a:extLst>
            <a:ext uri="{FF2B5EF4-FFF2-40B4-BE49-F238E27FC236}">
              <a16:creationId xmlns:a16="http://schemas.microsoft.com/office/drawing/2014/main" xmlns="" id="{00000000-0008-0000-0700-000008000000}"/>
            </a:ext>
          </a:extLst>
        </xdr:cNvPr>
        <xdr:cNvSpPr txBox="1"/>
      </xdr:nvSpPr>
      <xdr:spPr>
        <a:xfrm>
          <a:off x="3667126" y="8277225"/>
          <a:ext cx="2733674"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700-000009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2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3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43</xdr:row>
      <xdr:rowOff>57150</xdr:rowOff>
    </xdr:from>
    <xdr:ext cx="3019425" cy="695325"/>
    <xdr:sp macro="" textlink="">
      <xdr:nvSpPr>
        <xdr:cNvPr id="4" name="CuadroTexto 5">
          <a:extLst>
            <a:ext uri="{FF2B5EF4-FFF2-40B4-BE49-F238E27FC236}">
              <a16:creationId xmlns:a16="http://schemas.microsoft.com/office/drawing/2014/main" xmlns="" id="{00000000-0008-0000-0800-000004000000}"/>
            </a:ext>
          </a:extLst>
        </xdr:cNvPr>
        <xdr:cNvSpPr txBox="1"/>
      </xdr:nvSpPr>
      <xdr:spPr>
        <a:xfrm>
          <a:off x="142875" y="8972550"/>
          <a:ext cx="3019425" cy="695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C.P.</a:t>
          </a:r>
          <a:r>
            <a:rPr lang="es-MX" sz="1100" baseline="0"/>
            <a:t> TERESA ROMANA GOMEZ MORALES</a:t>
          </a:r>
          <a:endParaRPr lang="es-MX" sz="1100"/>
        </a:p>
        <a:p>
          <a:pPr algn="ctr"/>
          <a:r>
            <a:rPr lang="es-MX" sz="1100"/>
            <a:t>CONTADOR</a:t>
          </a:r>
          <a:r>
            <a:rPr lang="es-MX" sz="1100" baseline="0"/>
            <a:t> GENERAL</a:t>
          </a:r>
          <a:endParaRPr lang="es-MX" sz="1100"/>
        </a:p>
      </xdr:txBody>
    </xdr:sp>
    <xdr:clientData/>
  </xdr:oneCellAnchor>
  <xdr:oneCellAnchor>
    <xdr:from>
      <xdr:col>3</xdr:col>
      <xdr:colOff>0</xdr:colOff>
      <xdr:row>43</xdr:row>
      <xdr:rowOff>47624</xdr:rowOff>
    </xdr:from>
    <xdr:ext cx="3019425" cy="666751"/>
    <xdr:sp macro="" textlink="">
      <xdr:nvSpPr>
        <xdr:cNvPr id="5" name="CuadroTexto 5">
          <a:extLst>
            <a:ext uri="{FF2B5EF4-FFF2-40B4-BE49-F238E27FC236}">
              <a16:creationId xmlns:a16="http://schemas.microsoft.com/office/drawing/2014/main" xmlns="" id="{00000000-0008-0000-0800-000005000000}"/>
            </a:ext>
          </a:extLst>
        </xdr:cNvPr>
        <xdr:cNvSpPr txBox="1"/>
      </xdr:nvSpPr>
      <xdr:spPr>
        <a:xfrm>
          <a:off x="3143250" y="8963024"/>
          <a:ext cx="3019425" cy="666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a:t>
          </a:r>
        </a:p>
        <a:p>
          <a:pPr algn="ctr"/>
          <a:r>
            <a:rPr lang="es-MX" sz="1100"/>
            <a:t>M.A.</a:t>
          </a:r>
          <a:r>
            <a:rPr lang="es-MX" sz="1100" baseline="0"/>
            <a:t> DANIEL HIDALGO HURTADO</a:t>
          </a:r>
          <a:endParaRPr lang="es-MX" sz="1100"/>
        </a:p>
        <a:p>
          <a:pPr algn="ctr"/>
          <a:r>
            <a:rPr lang="es-MX" sz="1100"/>
            <a:t>DIRECTOR</a:t>
          </a:r>
          <a:r>
            <a:rPr lang="es-MX" sz="1100" baseline="0"/>
            <a:t> GENERAL</a:t>
          </a:r>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800-000006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1</xdr:col>
      <xdr:colOff>0</xdr:colOff>
      <xdr:row>40</xdr:row>
      <xdr:rowOff>0</xdr:rowOff>
    </xdr:from>
    <xdr:ext cx="3200400" cy="662517"/>
    <xdr:sp macro="" textlink="">
      <xdr:nvSpPr>
        <xdr:cNvPr id="5" name="CuadroTexto 5">
          <a:extLst>
            <a:ext uri="{FF2B5EF4-FFF2-40B4-BE49-F238E27FC236}">
              <a16:creationId xmlns:a16="http://schemas.microsoft.com/office/drawing/2014/main" xmlns="" id="{00000000-0008-0000-0900-000005000000}"/>
            </a:ext>
          </a:extLst>
        </xdr:cNvPr>
        <xdr:cNvSpPr txBox="1"/>
      </xdr:nvSpPr>
      <xdr:spPr>
        <a:xfrm>
          <a:off x="314325" y="8515350"/>
          <a:ext cx="3200400"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C.P.</a:t>
          </a:r>
          <a:r>
            <a:rPr lang="es-MX" sz="1200" baseline="0"/>
            <a:t> TERESA ROMANA GOMEZ MORALES</a:t>
          </a:r>
          <a:endParaRPr lang="es-MX" sz="1200"/>
        </a:p>
        <a:p>
          <a:pPr algn="ctr"/>
          <a:r>
            <a:rPr lang="es-MX" sz="1200"/>
            <a:t>CONTADOR</a:t>
          </a:r>
          <a:r>
            <a:rPr lang="es-MX" sz="1200" baseline="0"/>
            <a:t> GENERAL</a:t>
          </a:r>
          <a:endParaRPr lang="es-MX" sz="1200"/>
        </a:p>
      </xdr:txBody>
    </xdr:sp>
    <xdr:clientData/>
  </xdr:oneCellAnchor>
  <xdr:oneCellAnchor>
    <xdr:from>
      <xdr:col>5</xdr:col>
      <xdr:colOff>0</xdr:colOff>
      <xdr:row>40</xdr:row>
      <xdr:rowOff>0</xdr:rowOff>
    </xdr:from>
    <xdr:ext cx="3305175" cy="662517"/>
    <xdr:sp macro="" textlink="">
      <xdr:nvSpPr>
        <xdr:cNvPr id="6" name="CuadroTexto 5">
          <a:extLst>
            <a:ext uri="{FF2B5EF4-FFF2-40B4-BE49-F238E27FC236}">
              <a16:creationId xmlns:a16="http://schemas.microsoft.com/office/drawing/2014/main" xmlns="" id="{00000000-0008-0000-0900-000006000000}"/>
            </a:ext>
          </a:extLst>
        </xdr:cNvPr>
        <xdr:cNvSpPr txBox="1"/>
      </xdr:nvSpPr>
      <xdr:spPr>
        <a:xfrm>
          <a:off x="4819650" y="8515350"/>
          <a:ext cx="3305175" cy="662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200"/>
            <a:t>______________________________________</a:t>
          </a:r>
        </a:p>
        <a:p>
          <a:pPr algn="ctr"/>
          <a:r>
            <a:rPr lang="es-MX" sz="1200"/>
            <a:t>M.A.</a:t>
          </a:r>
          <a:r>
            <a:rPr lang="es-MX" sz="1200" baseline="0"/>
            <a:t> DANIEL HIDALGO HURTADO</a:t>
          </a:r>
          <a:endParaRPr lang="es-MX" sz="1200"/>
        </a:p>
        <a:p>
          <a:pPr algn="ctr"/>
          <a:r>
            <a:rPr lang="es-MX" sz="1200"/>
            <a:t>DIRECTOR</a:t>
          </a:r>
          <a:r>
            <a:rPr lang="es-MX" sz="1200" baseline="0"/>
            <a:t> GENERAL</a:t>
          </a:r>
          <a:endParaRPr lang="es-MX" sz="1200"/>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900-000008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TERCERO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pita%20Perez\Documents\CONTRALORIA%20Y%20ETCAS\INFORMES%20TRIMESTRALES%20ETCAS%202019\ARCHIVOS%20DE%20TRABAJO\formatos-ETCA-2018-4to%20Informe%20Trimestr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III-03"/>
      <sheetName val="ETCA-III-04"/>
      <sheetName val="ETCA-III-05"/>
      <sheetName val="ETCA-IV-01"/>
      <sheetName val="ETCA-IV-02"/>
      <sheetName val="ETCA-IV-03"/>
      <sheetName val="ANEXO"/>
    </sheetNames>
    <sheetDataSet>
      <sheetData sheetId="0" refreshError="1"/>
      <sheetData sheetId="1" refreshError="1">
        <row r="3">
          <cell r="A3" t="str">
            <v>TELEVISORA DE HERMOSILLO, S.A. DE C.V.</v>
          </cell>
          <cell r="B3">
            <v>0</v>
          </cell>
          <cell r="C3">
            <v>0</v>
          </cell>
          <cell r="D3">
            <v>0</v>
          </cell>
          <cell r="E3">
            <v>0</v>
          </cell>
          <cell r="F3">
            <v>0</v>
          </cell>
          <cell r="G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C58"/>
  <sheetViews>
    <sheetView tabSelected="1" view="pageBreakPreview" zoomScale="112" zoomScaleSheetLayoutView="112" workbookViewId="0">
      <selection activeCell="I5" sqref="I5"/>
    </sheetView>
  </sheetViews>
  <sheetFormatPr baseColWidth="10" defaultRowHeight="15"/>
  <cols>
    <col min="3" max="3" width="68.42578125" customWidth="1"/>
  </cols>
  <sheetData>
    <row r="1" spans="1:3" s="3" customFormat="1" ht="27.75" customHeight="1">
      <c r="A1" s="781"/>
      <c r="B1" s="40" t="s">
        <v>0</v>
      </c>
      <c r="C1" s="781"/>
    </row>
    <row r="2" spans="1:3" s="3" customFormat="1" ht="4.5" customHeight="1">
      <c r="A2" s="781"/>
      <c r="B2" s="781"/>
      <c r="C2" s="781"/>
    </row>
    <row r="3" spans="1:3" s="3" customFormat="1" ht="19.5" customHeight="1" thickBot="1">
      <c r="A3" s="42" t="s">
        <v>986</v>
      </c>
      <c r="B3" s="41"/>
      <c r="C3" s="41"/>
    </row>
    <row r="4" spans="1:3" ht="17.25" customHeight="1" thickBot="1">
      <c r="A4" s="1216" t="s">
        <v>930</v>
      </c>
      <c r="B4" s="1217"/>
      <c r="C4" s="1218"/>
    </row>
    <row r="5" spans="1:3" ht="17.25" customHeight="1" thickBot="1">
      <c r="A5" s="782">
        <v>1</v>
      </c>
      <c r="B5" s="783" t="s">
        <v>931</v>
      </c>
      <c r="C5" s="783" t="s">
        <v>24</v>
      </c>
    </row>
    <row r="6" spans="1:3" ht="17.25" customHeight="1" thickBot="1">
      <c r="A6" s="784">
        <v>2</v>
      </c>
      <c r="B6" s="785" t="s">
        <v>932</v>
      </c>
      <c r="C6" s="785" t="s">
        <v>933</v>
      </c>
    </row>
    <row r="7" spans="1:3" ht="17.25" customHeight="1" thickBot="1">
      <c r="A7" s="782">
        <v>3</v>
      </c>
      <c r="B7" s="783" t="s">
        <v>934</v>
      </c>
      <c r="C7" s="783" t="s">
        <v>1</v>
      </c>
    </row>
    <row r="8" spans="1:3" ht="17.25" customHeight="1" thickBot="1">
      <c r="A8" s="782">
        <v>4</v>
      </c>
      <c r="B8" s="783" t="s">
        <v>935</v>
      </c>
      <c r="C8" s="783" t="s">
        <v>2</v>
      </c>
    </row>
    <row r="9" spans="1:3" ht="17.25" customHeight="1" thickBot="1">
      <c r="A9" s="782">
        <v>5</v>
      </c>
      <c r="B9" s="783" t="s">
        <v>936</v>
      </c>
      <c r="C9" s="783" t="s">
        <v>3</v>
      </c>
    </row>
    <row r="10" spans="1:3" ht="17.25" customHeight="1" thickBot="1">
      <c r="A10" s="782">
        <v>6</v>
      </c>
      <c r="B10" s="783" t="s">
        <v>937</v>
      </c>
      <c r="C10" s="783" t="s">
        <v>4</v>
      </c>
    </row>
    <row r="11" spans="1:3" ht="17.25" customHeight="1" thickBot="1">
      <c r="A11" s="782">
        <v>7</v>
      </c>
      <c r="B11" s="783" t="s">
        <v>938</v>
      </c>
      <c r="C11" s="783" t="s">
        <v>5</v>
      </c>
    </row>
    <row r="12" spans="1:3" ht="17.25" customHeight="1" thickBot="1">
      <c r="A12" s="782">
        <v>8</v>
      </c>
      <c r="B12" s="783" t="s">
        <v>939</v>
      </c>
      <c r="C12" s="783" t="s">
        <v>6</v>
      </c>
    </row>
    <row r="13" spans="1:3" ht="17.25" customHeight="1" thickBot="1">
      <c r="A13" s="784">
        <v>9</v>
      </c>
      <c r="B13" s="785" t="s">
        <v>940</v>
      </c>
      <c r="C13" s="785" t="s">
        <v>7</v>
      </c>
    </row>
    <row r="14" spans="1:3" ht="17.25" customHeight="1" thickBot="1">
      <c r="A14" s="784">
        <v>10</v>
      </c>
      <c r="B14" s="785" t="s">
        <v>941</v>
      </c>
      <c r="C14" s="785" t="s">
        <v>942</v>
      </c>
    </row>
    <row r="15" spans="1:3" ht="17.25" customHeight="1" thickBot="1">
      <c r="A15" s="782">
        <v>11</v>
      </c>
      <c r="B15" s="783" t="s">
        <v>943</v>
      </c>
      <c r="C15" s="783" t="s">
        <v>8</v>
      </c>
    </row>
    <row r="16" spans="1:3" ht="17.25" customHeight="1" thickBot="1">
      <c r="A16" s="782">
        <v>12</v>
      </c>
      <c r="B16" s="783" t="s">
        <v>944</v>
      </c>
      <c r="C16" s="783" t="s">
        <v>9</v>
      </c>
    </row>
    <row r="17" spans="1:3" ht="17.25" customHeight="1" thickBot="1">
      <c r="A17" s="1216" t="s">
        <v>10</v>
      </c>
      <c r="B17" s="1217"/>
      <c r="C17" s="1218"/>
    </row>
    <row r="18" spans="1:3" ht="17.25" customHeight="1" thickBot="1">
      <c r="A18" s="782">
        <v>13</v>
      </c>
      <c r="B18" s="783" t="s">
        <v>945</v>
      </c>
      <c r="C18" s="783" t="s">
        <v>11</v>
      </c>
    </row>
    <row r="19" spans="1:3" ht="17.25" customHeight="1" thickBot="1">
      <c r="A19" s="784">
        <v>14</v>
      </c>
      <c r="B19" s="785" t="s">
        <v>946</v>
      </c>
      <c r="C19" s="785" t="s">
        <v>947</v>
      </c>
    </row>
    <row r="20" spans="1:3" ht="17.25" customHeight="1" thickBot="1">
      <c r="A20" s="782">
        <v>15</v>
      </c>
      <c r="B20" s="783" t="s">
        <v>948</v>
      </c>
      <c r="C20" s="783" t="s">
        <v>949</v>
      </c>
    </row>
    <row r="21" spans="1:3" ht="17.25" customHeight="1" thickBot="1">
      <c r="A21" s="782">
        <v>16</v>
      </c>
      <c r="B21" s="783" t="s">
        <v>950</v>
      </c>
      <c r="C21" s="783" t="s">
        <v>510</v>
      </c>
    </row>
    <row r="22" spans="1:3" ht="17.25" customHeight="1">
      <c r="A22" s="1214">
        <v>17</v>
      </c>
      <c r="B22" s="1214" t="s">
        <v>951</v>
      </c>
      <c r="C22" s="786" t="s">
        <v>952</v>
      </c>
    </row>
    <row r="23" spans="1:3" ht="17.25" customHeight="1" thickBot="1">
      <c r="A23" s="1215"/>
      <c r="B23" s="1215"/>
      <c r="C23" s="785" t="s">
        <v>953</v>
      </c>
    </row>
    <row r="24" spans="1:3" ht="17.25" customHeight="1">
      <c r="A24" s="1219">
        <v>18</v>
      </c>
      <c r="B24" s="1219" t="s">
        <v>954</v>
      </c>
      <c r="C24" s="787" t="s">
        <v>510</v>
      </c>
    </row>
    <row r="25" spans="1:3" ht="17.25" customHeight="1" thickBot="1">
      <c r="A25" s="1220"/>
      <c r="B25" s="1220"/>
      <c r="C25" s="783" t="s">
        <v>955</v>
      </c>
    </row>
    <row r="26" spans="1:3" ht="17.25" customHeight="1">
      <c r="A26" s="1219">
        <v>19</v>
      </c>
      <c r="B26" s="1219" t="s">
        <v>956</v>
      </c>
      <c r="C26" s="787" t="s">
        <v>510</v>
      </c>
    </row>
    <row r="27" spans="1:3" ht="17.25" customHeight="1" thickBot="1">
      <c r="A27" s="1220"/>
      <c r="B27" s="1220"/>
      <c r="C27" s="783" t="s">
        <v>957</v>
      </c>
    </row>
    <row r="28" spans="1:3" ht="17.25" customHeight="1" thickBot="1">
      <c r="A28" s="784">
        <v>20</v>
      </c>
      <c r="B28" s="785" t="s">
        <v>958</v>
      </c>
      <c r="C28" s="785" t="s">
        <v>12</v>
      </c>
    </row>
    <row r="29" spans="1:3" ht="17.25" customHeight="1">
      <c r="A29" s="1219">
        <v>21</v>
      </c>
      <c r="B29" s="1219" t="s">
        <v>959</v>
      </c>
      <c r="C29" s="787" t="s">
        <v>510</v>
      </c>
    </row>
    <row r="30" spans="1:3" ht="17.25" customHeight="1" thickBot="1">
      <c r="A30" s="1220"/>
      <c r="B30" s="1220"/>
      <c r="C30" s="783" t="s">
        <v>960</v>
      </c>
    </row>
    <row r="31" spans="1:3" ht="17.25" customHeight="1">
      <c r="A31" s="1219">
        <v>22</v>
      </c>
      <c r="B31" s="1219" t="s">
        <v>961</v>
      </c>
      <c r="C31" s="787" t="s">
        <v>510</v>
      </c>
    </row>
    <row r="32" spans="1:3" ht="17.25" customHeight="1" thickBot="1">
      <c r="A32" s="1220"/>
      <c r="B32" s="1220"/>
      <c r="C32" s="783" t="s">
        <v>962</v>
      </c>
    </row>
    <row r="33" spans="1:3" ht="17.25" customHeight="1">
      <c r="A33" s="1219">
        <v>23</v>
      </c>
      <c r="B33" s="1219" t="s">
        <v>963</v>
      </c>
      <c r="C33" s="787" t="s">
        <v>510</v>
      </c>
    </row>
    <row r="34" spans="1:3" ht="17.25" customHeight="1" thickBot="1">
      <c r="A34" s="1220"/>
      <c r="B34" s="1220"/>
      <c r="C34" s="783" t="s">
        <v>695</v>
      </c>
    </row>
    <row r="35" spans="1:3" ht="17.25" customHeight="1">
      <c r="A35" s="1214">
        <v>24</v>
      </c>
      <c r="B35" s="1214" t="s">
        <v>964</v>
      </c>
      <c r="C35" s="786" t="s">
        <v>965</v>
      </c>
    </row>
    <row r="36" spans="1:3" ht="17.25" customHeight="1" thickBot="1">
      <c r="A36" s="1215"/>
      <c r="B36" s="1215"/>
      <c r="C36" s="785" t="s">
        <v>695</v>
      </c>
    </row>
    <row r="37" spans="1:3" ht="17.25" customHeight="1">
      <c r="A37" s="1219">
        <v>25</v>
      </c>
      <c r="B37" s="1219" t="s">
        <v>966</v>
      </c>
      <c r="C37" s="787" t="s">
        <v>510</v>
      </c>
    </row>
    <row r="38" spans="1:3" ht="17.25" customHeight="1" thickBot="1">
      <c r="A38" s="1220"/>
      <c r="B38" s="1220"/>
      <c r="C38" s="783" t="s">
        <v>761</v>
      </c>
    </row>
    <row r="39" spans="1:3" ht="17.25" customHeight="1">
      <c r="A39" s="1214">
        <v>26</v>
      </c>
      <c r="B39" s="1214" t="s">
        <v>967</v>
      </c>
      <c r="C39" s="786" t="s">
        <v>968</v>
      </c>
    </row>
    <row r="40" spans="1:3" ht="17.25" customHeight="1" thickBot="1">
      <c r="A40" s="1215"/>
      <c r="B40" s="1215"/>
      <c r="C40" s="785" t="s">
        <v>788</v>
      </c>
    </row>
    <row r="41" spans="1:3" ht="17.25" customHeight="1" thickBot="1">
      <c r="A41" s="782">
        <v>27</v>
      </c>
      <c r="B41" s="783" t="s">
        <v>969</v>
      </c>
      <c r="C41" s="783" t="s">
        <v>970</v>
      </c>
    </row>
    <row r="42" spans="1:3" ht="17.25" customHeight="1" thickBot="1">
      <c r="A42" s="782">
        <v>28</v>
      </c>
      <c r="B42" s="783" t="s">
        <v>971</v>
      </c>
      <c r="C42" s="783" t="s">
        <v>14</v>
      </c>
    </row>
    <row r="43" spans="1:3" ht="17.25" customHeight="1" thickBot="1">
      <c r="A43" s="782">
        <v>29</v>
      </c>
      <c r="B43" s="783" t="s">
        <v>972</v>
      </c>
      <c r="C43" s="783" t="s">
        <v>973</v>
      </c>
    </row>
    <row r="44" spans="1:3" ht="17.25" customHeight="1" thickBot="1">
      <c r="A44" s="1216" t="s">
        <v>15</v>
      </c>
      <c r="B44" s="1217"/>
      <c r="C44" s="1218"/>
    </row>
    <row r="45" spans="1:3" ht="17.25" customHeight="1" thickBot="1">
      <c r="A45" s="782">
        <v>30</v>
      </c>
      <c r="B45" s="783" t="s">
        <v>974</v>
      </c>
      <c r="C45" s="783" t="s">
        <v>16</v>
      </c>
    </row>
    <row r="46" spans="1:3" ht="17.25" customHeight="1" thickBot="1">
      <c r="A46" s="782">
        <v>31</v>
      </c>
      <c r="B46" s="783" t="s">
        <v>975</v>
      </c>
      <c r="C46" s="783" t="s">
        <v>1017</v>
      </c>
    </row>
    <row r="47" spans="1:3" ht="17.25" customHeight="1" thickBot="1">
      <c r="A47" s="782">
        <v>32</v>
      </c>
      <c r="B47" s="783" t="s">
        <v>976</v>
      </c>
      <c r="C47" s="783" t="s">
        <v>17</v>
      </c>
    </row>
    <row r="48" spans="1:3" ht="17.25" customHeight="1" thickBot="1">
      <c r="A48" s="782">
        <v>33</v>
      </c>
      <c r="B48" s="783" t="s">
        <v>977</v>
      </c>
      <c r="C48" s="783" t="s">
        <v>978</v>
      </c>
    </row>
    <row r="49" spans="1:3" ht="17.25" customHeight="1" thickBot="1">
      <c r="A49" s="784">
        <v>34</v>
      </c>
      <c r="B49" s="785" t="s">
        <v>979</v>
      </c>
      <c r="C49" s="785" t="s">
        <v>929</v>
      </c>
    </row>
    <row r="50" spans="1:3" ht="17.25" customHeight="1" thickBot="1">
      <c r="A50" s="1216" t="s">
        <v>980</v>
      </c>
      <c r="B50" s="1217"/>
      <c r="C50" s="1218"/>
    </row>
    <row r="51" spans="1:3" ht="17.25" customHeight="1" thickBot="1">
      <c r="A51" s="782">
        <v>35</v>
      </c>
      <c r="B51" s="783" t="s">
        <v>981</v>
      </c>
      <c r="C51" s="783" t="s">
        <v>18</v>
      </c>
    </row>
    <row r="52" spans="1:3" ht="17.25" customHeight="1" thickBot="1">
      <c r="A52" s="784">
        <v>36</v>
      </c>
      <c r="B52" s="785" t="s">
        <v>982</v>
      </c>
      <c r="C52" s="785" t="s">
        <v>19</v>
      </c>
    </row>
    <row r="53" spans="1:3" ht="17.25" customHeight="1" thickBot="1">
      <c r="A53" s="782">
        <v>37</v>
      </c>
      <c r="B53" s="783" t="s">
        <v>983</v>
      </c>
      <c r="C53" s="783" t="s">
        <v>20</v>
      </c>
    </row>
    <row r="54" spans="1:3" ht="17.25" customHeight="1" thickBot="1">
      <c r="A54" s="782">
        <v>38</v>
      </c>
      <c r="B54" s="783" t="s">
        <v>984</v>
      </c>
      <c r="C54" s="783" t="s">
        <v>1019</v>
      </c>
    </row>
    <row r="55" spans="1:3" ht="17.25" customHeight="1" thickBot="1">
      <c r="A55" s="782">
        <v>39</v>
      </c>
      <c r="B55" s="783" t="s">
        <v>985</v>
      </c>
      <c r="C55" s="783" t="s">
        <v>1018</v>
      </c>
    </row>
    <row r="56" spans="1:3" ht="17.25" customHeight="1" thickBot="1">
      <c r="A56" s="782">
        <v>40</v>
      </c>
      <c r="B56" s="783" t="s">
        <v>21</v>
      </c>
      <c r="C56" s="783" t="s">
        <v>22</v>
      </c>
    </row>
    <row r="57" spans="1:3" ht="15.75" thickBot="1">
      <c r="A57" s="906">
        <v>41</v>
      </c>
      <c r="B57" s="783" t="s">
        <v>21</v>
      </c>
      <c r="C57" s="783" t="s">
        <v>1101</v>
      </c>
    </row>
    <row r="58" spans="1:3" ht="15.75" thickBot="1">
      <c r="A58" s="906">
        <v>42</v>
      </c>
      <c r="B58" s="783" t="s">
        <v>21</v>
      </c>
      <c r="C58" s="783" t="s">
        <v>1102</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0866141732283472" right="0.70866141732283472" top="0.74803149606299213" bottom="0.74803149606299213" header="0.31496062992125984" footer="0.31496062992125984"/>
  <pageSetup scale="80" orientation="portrait" r:id="rId1"/>
</worksheet>
</file>

<file path=xl/worksheets/sheet10.xml><?xml version="1.0" encoding="utf-8"?>
<worksheet xmlns="http://schemas.openxmlformats.org/spreadsheetml/2006/main" xmlns:r="http://schemas.openxmlformats.org/officeDocument/2006/relationships">
  <dimension ref="A1:J39"/>
  <sheetViews>
    <sheetView view="pageBreakPreview" zoomScaleSheetLayoutView="100" workbookViewId="0">
      <selection activeCell="G18" sqref="G18"/>
    </sheetView>
  </sheetViews>
  <sheetFormatPr baseColWidth="10" defaultColWidth="11.42578125" defaultRowHeight="15"/>
  <cols>
    <col min="1" max="1" width="4.7109375" customWidth="1"/>
    <col min="2" max="2" width="30.28515625" customWidth="1"/>
    <col min="3" max="3" width="14.7109375" customWidth="1"/>
    <col min="4" max="5" width="12.42578125" customWidth="1"/>
    <col min="6" max="6" width="13.42578125" customWidth="1"/>
    <col min="7" max="7" width="13.85546875" customWidth="1"/>
    <col min="8" max="9" width="12.42578125" customWidth="1"/>
  </cols>
  <sheetData>
    <row r="1" spans="1:10" ht="15.75">
      <c r="A1" s="1222" t="s">
        <v>23</v>
      </c>
      <c r="B1" s="1222"/>
      <c r="C1" s="1222"/>
      <c r="D1" s="1222"/>
      <c r="E1" s="1222"/>
      <c r="F1" s="1222"/>
      <c r="G1" s="1222"/>
      <c r="H1" s="1222"/>
      <c r="I1" s="1222"/>
    </row>
    <row r="2" spans="1:10" ht="15.75" customHeight="1">
      <c r="A2" s="1223" t="s">
        <v>309</v>
      </c>
      <c r="B2" s="1223"/>
      <c r="C2" s="1223"/>
      <c r="D2" s="1223"/>
      <c r="E2" s="1223"/>
      <c r="F2" s="1223"/>
      <c r="G2" s="1223"/>
      <c r="H2" s="1223"/>
      <c r="I2" s="1223"/>
    </row>
    <row r="3" spans="1:10" s="48" customFormat="1" ht="16.5">
      <c r="A3" s="1223" t="str">
        <f>'ETCA-I-01'!A3:G3</f>
        <v>TELEVISORA DE HERMOSILLO, S.A. de C.V.</v>
      </c>
      <c r="B3" s="1223"/>
      <c r="C3" s="1223"/>
      <c r="D3" s="1223"/>
      <c r="E3" s="1223"/>
      <c r="F3" s="1223"/>
      <c r="G3" s="1223"/>
      <c r="H3" s="1223"/>
      <c r="I3" s="1223"/>
    </row>
    <row r="4" spans="1:10" ht="15" customHeight="1">
      <c r="A4" s="1269" t="str">
        <f>'ETCA-I-03'!A4:D4</f>
        <v>Del 01 de Enero al 30 de Septiembre de 2019</v>
      </c>
      <c r="B4" s="1269"/>
      <c r="C4" s="1269"/>
      <c r="D4" s="1269"/>
      <c r="E4" s="1269"/>
      <c r="F4" s="1269"/>
      <c r="G4" s="1269"/>
      <c r="H4" s="1269"/>
      <c r="I4" s="1269"/>
    </row>
    <row r="5" spans="1:10" ht="15.75" customHeight="1" thickBot="1">
      <c r="A5" s="1270" t="s">
        <v>87</v>
      </c>
      <c r="B5" s="1270"/>
      <c r="C5" s="1270"/>
      <c r="D5" s="1270"/>
      <c r="E5" s="1270"/>
      <c r="F5" s="1270"/>
      <c r="G5" s="1270"/>
      <c r="H5" s="1270"/>
      <c r="I5" s="1270"/>
    </row>
    <row r="6" spans="1:10" ht="24" customHeight="1">
      <c r="A6" s="1271" t="s">
        <v>310</v>
      </c>
      <c r="B6" s="1272"/>
      <c r="C6" s="600" t="s">
        <v>311</v>
      </c>
      <c r="D6" s="1275" t="s">
        <v>312</v>
      </c>
      <c r="E6" s="1275" t="s">
        <v>313</v>
      </c>
      <c r="F6" s="1275" t="s">
        <v>314</v>
      </c>
      <c r="G6" s="600" t="s">
        <v>315</v>
      </c>
      <c r="H6" s="1275" t="s">
        <v>316</v>
      </c>
      <c r="I6" s="1275" t="s">
        <v>317</v>
      </c>
    </row>
    <row r="7" spans="1:10" ht="34.5" customHeight="1" thickBot="1">
      <c r="A7" s="1273"/>
      <c r="B7" s="1274"/>
      <c r="C7" s="747" t="s">
        <v>1054</v>
      </c>
      <c r="D7" s="1276"/>
      <c r="E7" s="1276"/>
      <c r="F7" s="1276"/>
      <c r="G7" s="747" t="s">
        <v>318</v>
      </c>
      <c r="H7" s="1276"/>
      <c r="I7" s="1276"/>
    </row>
    <row r="8" spans="1:10" ht="5.25" customHeight="1">
      <c r="A8" s="1277"/>
      <c r="B8" s="1278"/>
      <c r="C8" s="746"/>
      <c r="D8" s="746"/>
      <c r="E8" s="746"/>
      <c r="F8" s="746"/>
      <c r="G8" s="746"/>
      <c r="H8" s="746"/>
      <c r="I8" s="746"/>
    </row>
    <row r="9" spans="1:10">
      <c r="A9" s="1267" t="s">
        <v>319</v>
      </c>
      <c r="B9" s="1268"/>
      <c r="C9" s="646">
        <f>C10+C14</f>
        <v>62500044</v>
      </c>
      <c r="D9" s="646">
        <f t="shared" ref="D9:I9" si="0">D10+D14</f>
        <v>0</v>
      </c>
      <c r="E9" s="646">
        <f t="shared" si="0"/>
        <v>7499988</v>
      </c>
      <c r="F9" s="646">
        <f t="shared" si="0"/>
        <v>0</v>
      </c>
      <c r="G9" s="646">
        <f>+C9+D9-E9+F9</f>
        <v>55000056</v>
      </c>
      <c r="H9" s="646">
        <f t="shared" si="0"/>
        <v>0</v>
      </c>
      <c r="I9" s="646">
        <f t="shared" si="0"/>
        <v>0</v>
      </c>
    </row>
    <row r="10" spans="1:10" ht="16.5">
      <c r="A10" s="1267" t="s">
        <v>320</v>
      </c>
      <c r="B10" s="1268"/>
      <c r="C10" s="646">
        <f>SUM(C11:C13)</f>
        <v>9999984</v>
      </c>
      <c r="D10" s="646">
        <f t="shared" ref="D10:I10" si="1">SUM(D11:D13)</f>
        <v>0</v>
      </c>
      <c r="E10" s="646">
        <f t="shared" si="1"/>
        <v>0</v>
      </c>
      <c r="F10" s="646">
        <f t="shared" si="1"/>
        <v>0</v>
      </c>
      <c r="G10" s="646">
        <f t="shared" si="1"/>
        <v>9999984</v>
      </c>
      <c r="H10" s="646">
        <f t="shared" si="1"/>
        <v>0</v>
      </c>
      <c r="I10" s="646">
        <f t="shared" si="1"/>
        <v>0</v>
      </c>
      <c r="J10" s="410" t="str">
        <f>IF(C10&lt;&gt;'ETCA-I-08'!E21,"ERROR!!!!! NO CONCUERDA CON LO REPORTADO EN EL ESTADO ANALITICO  DE LA DEUDA Y OTROS PASIVOS","")</f>
        <v/>
      </c>
    </row>
    <row r="11" spans="1:10" ht="16.5">
      <c r="A11" s="745"/>
      <c r="B11" s="749" t="s">
        <v>321</v>
      </c>
      <c r="C11" s="669">
        <v>9999984</v>
      </c>
      <c r="D11" s="669">
        <v>0</v>
      </c>
      <c r="E11" s="669">
        <v>0</v>
      </c>
      <c r="F11" s="669">
        <v>0</v>
      </c>
      <c r="G11" s="646">
        <f>+C11+D11-E11+F11</f>
        <v>9999984</v>
      </c>
      <c r="H11" s="669">
        <v>0</v>
      </c>
      <c r="I11" s="669">
        <v>0</v>
      </c>
      <c r="J11" s="410" t="str">
        <f>IF(G10&lt;&gt;'ETCA-I-08'!F21,"ERROR!!!!! NO CONCUERDA CON LO REPORTADO EN EL ESTADO ANALITICO  DE LA DEUDA Y OTROS PASIVOS","")</f>
        <v/>
      </c>
    </row>
    <row r="12" spans="1:10">
      <c r="A12" s="748"/>
      <c r="B12" s="749" t="s">
        <v>322</v>
      </c>
      <c r="C12" s="669">
        <v>0</v>
      </c>
      <c r="D12" s="669">
        <v>0</v>
      </c>
      <c r="E12" s="669">
        <v>0</v>
      </c>
      <c r="F12" s="669">
        <v>0</v>
      </c>
      <c r="G12" s="646">
        <f>+C12+D12-E12+F12</f>
        <v>0</v>
      </c>
      <c r="H12" s="669">
        <v>0</v>
      </c>
      <c r="I12" s="669">
        <v>0</v>
      </c>
    </row>
    <row r="13" spans="1:10">
      <c r="A13" s="748"/>
      <c r="B13" s="749" t="s">
        <v>323</v>
      </c>
      <c r="C13" s="669">
        <v>0</v>
      </c>
      <c r="D13" s="669">
        <v>0</v>
      </c>
      <c r="E13" s="669">
        <v>0</v>
      </c>
      <c r="F13" s="669">
        <v>0</v>
      </c>
      <c r="G13" s="646">
        <f>+C13+D13-E13+F13</f>
        <v>0</v>
      </c>
      <c r="H13" s="669">
        <v>0</v>
      </c>
      <c r="I13" s="669">
        <v>0</v>
      </c>
    </row>
    <row r="14" spans="1:10" ht="16.5">
      <c r="A14" s="1267" t="s">
        <v>324</v>
      </c>
      <c r="B14" s="1268"/>
      <c r="C14" s="646">
        <f t="shared" ref="C14:I14" si="2">SUM(C15:C17)</f>
        <v>52500060</v>
      </c>
      <c r="D14" s="646">
        <f t="shared" si="2"/>
        <v>0</v>
      </c>
      <c r="E14" s="646">
        <f t="shared" si="2"/>
        <v>7499988</v>
      </c>
      <c r="F14" s="646">
        <f t="shared" si="2"/>
        <v>0</v>
      </c>
      <c r="G14" s="646">
        <f t="shared" si="2"/>
        <v>45000072</v>
      </c>
      <c r="H14" s="646">
        <f t="shared" si="2"/>
        <v>0</v>
      </c>
      <c r="I14" s="646">
        <f t="shared" si="2"/>
        <v>0</v>
      </c>
      <c r="J14" s="410" t="str">
        <f>IF(C14&lt;&gt;'ETCA-I-08'!E35,"ERROR!!!!! NO CONCUERDA CON LO REPORTADO EN EL ESTADO ANALITICO DE LA DEUDA Y OTROS PASIVOS","")</f>
        <v/>
      </c>
    </row>
    <row r="15" spans="1:10" ht="16.5">
      <c r="A15" s="745"/>
      <c r="B15" s="749" t="s">
        <v>325</v>
      </c>
      <c r="C15" s="669">
        <v>52500060</v>
      </c>
      <c r="D15" s="669">
        <v>0</v>
      </c>
      <c r="E15" s="669">
        <v>7499988</v>
      </c>
      <c r="F15" s="669">
        <v>0</v>
      </c>
      <c r="G15" s="646">
        <f>+C15+D15-E15+F15</f>
        <v>45000072</v>
      </c>
      <c r="H15" s="669">
        <v>0</v>
      </c>
      <c r="I15" s="669">
        <v>0</v>
      </c>
      <c r="J15" s="410" t="str">
        <f>IF(G14&lt;&gt;'ETCA-I-08'!F35,"ERROR!!!!! NO CONCUERDA CON LO REPORTADO EN EL ESTADO ANALITICO DE LA DEUDA Y OTROS PASIVOS","")</f>
        <v/>
      </c>
    </row>
    <row r="16" spans="1:10">
      <c r="A16" s="748"/>
      <c r="B16" s="749" t="s">
        <v>326</v>
      </c>
      <c r="C16" s="669">
        <v>0</v>
      </c>
      <c r="D16" s="669">
        <v>0</v>
      </c>
      <c r="E16" s="669">
        <v>0</v>
      </c>
      <c r="F16" s="669">
        <v>0</v>
      </c>
      <c r="G16" s="646">
        <f>+C16+D16-E16+F16</f>
        <v>0</v>
      </c>
      <c r="H16" s="669">
        <v>0</v>
      </c>
      <c r="I16" s="669">
        <v>0</v>
      </c>
    </row>
    <row r="17" spans="1:10">
      <c r="A17" s="748"/>
      <c r="B17" s="749" t="s">
        <v>327</v>
      </c>
      <c r="C17" s="669">
        <v>0</v>
      </c>
      <c r="D17" s="669">
        <v>0</v>
      </c>
      <c r="E17" s="669">
        <v>0</v>
      </c>
      <c r="F17" s="669">
        <v>0</v>
      </c>
      <c r="G17" s="646">
        <f>+C17+D17-E17+F17</f>
        <v>0</v>
      </c>
      <c r="H17" s="669">
        <v>0</v>
      </c>
      <c r="I17" s="669">
        <v>0</v>
      </c>
    </row>
    <row r="18" spans="1:10" s="642" customFormat="1" ht="16.5">
      <c r="A18" s="1267" t="s">
        <v>328</v>
      </c>
      <c r="B18" s="1268"/>
      <c r="C18" s="731">
        <v>31581981</v>
      </c>
      <c r="D18" s="688"/>
      <c r="E18" s="688"/>
      <c r="F18" s="688"/>
      <c r="G18" s="731">
        <v>44490219</v>
      </c>
      <c r="H18" s="688"/>
      <c r="I18" s="688"/>
      <c r="J18" s="410" t="str">
        <f>IF(C18&lt;&gt;'ETCA-I-08'!E37,"ERROR!!! NO CONCUERDA CON LO REPORTADO EN EL ESTADO ANALITICO DE LA DEUDA Y OTROS PASIVOS","")</f>
        <v/>
      </c>
    </row>
    <row r="19" spans="1:10" ht="16.5" customHeight="1">
      <c r="A19" s="1267" t="s">
        <v>329</v>
      </c>
      <c r="B19" s="1268"/>
      <c r="C19" s="646">
        <f t="shared" ref="C19:I19" si="3">C9+C18</f>
        <v>94082025</v>
      </c>
      <c r="D19" s="646">
        <f t="shared" si="3"/>
        <v>0</v>
      </c>
      <c r="E19" s="646">
        <f t="shared" si="3"/>
        <v>7499988</v>
      </c>
      <c r="F19" s="646">
        <f t="shared" si="3"/>
        <v>0</v>
      </c>
      <c r="G19" s="646">
        <f t="shared" si="3"/>
        <v>99490275</v>
      </c>
      <c r="H19" s="646">
        <f t="shared" si="3"/>
        <v>0</v>
      </c>
      <c r="I19" s="646">
        <f t="shared" si="3"/>
        <v>0</v>
      </c>
      <c r="J19" s="410" t="str">
        <f>IF(G18&lt;&gt;'ETCA-I-08'!F37,"ERROR!!! NO CONCUERDA CON LO REPORTADO EN EL ESTADO ANALITICO DE LA DEUDA Y OTROS PASIVOS","")</f>
        <v/>
      </c>
    </row>
    <row r="20" spans="1:10" ht="16.5" customHeight="1">
      <c r="A20" s="1267" t="s">
        <v>330</v>
      </c>
      <c r="B20" s="1268"/>
      <c r="C20" s="719">
        <f>SUM(C21:C23)</f>
        <v>0</v>
      </c>
      <c r="D20" s="646">
        <f t="shared" ref="D20:I20" si="4">SUM(D21:D23)</f>
        <v>0</v>
      </c>
      <c r="E20" s="646">
        <f t="shared" si="4"/>
        <v>0</v>
      </c>
      <c r="F20" s="646">
        <f t="shared" si="4"/>
        <v>0</v>
      </c>
      <c r="G20" s="646">
        <f>+C20+D20-E20+F20</f>
        <v>0</v>
      </c>
      <c r="H20" s="646">
        <f t="shared" si="4"/>
        <v>0</v>
      </c>
      <c r="I20" s="646">
        <f t="shared" si="4"/>
        <v>0</v>
      </c>
      <c r="J20" s="410" t="str">
        <f>IF(G19&lt;&gt;'ETCA-I-08'!F39,"ERROR!!!! NO CONCUERDA CON LO REPORTADO EN EL ESTADO ANALITICO DE LA DEUDA Y OTROS PASIVOS","")</f>
        <v/>
      </c>
    </row>
    <row r="21" spans="1:10">
      <c r="A21" s="1286" t="s">
        <v>331</v>
      </c>
      <c r="B21" s="1287"/>
      <c r="C21" s="669">
        <v>0</v>
      </c>
      <c r="D21" s="669">
        <v>0</v>
      </c>
      <c r="E21" s="669">
        <v>0</v>
      </c>
      <c r="F21" s="669">
        <v>0</v>
      </c>
      <c r="G21" s="646">
        <f>+C21+D21-E21+F21</f>
        <v>0</v>
      </c>
      <c r="H21" s="669">
        <v>0</v>
      </c>
      <c r="I21" s="669">
        <v>0</v>
      </c>
      <c r="J21" t="str">
        <f>IF(C19&lt;&gt;'ETCA-I-08'!E39,"ERROR!!!!! , NO CONCUERDA CON LO REPORTADO EN EL ESTADO ANALITICO DE LA DEUDA Y OTROS PASIVOS","")</f>
        <v/>
      </c>
    </row>
    <row r="22" spans="1:10">
      <c r="A22" s="1286" t="s">
        <v>332</v>
      </c>
      <c r="B22" s="1287"/>
      <c r="C22" s="669">
        <v>0</v>
      </c>
      <c r="D22" s="669">
        <v>0</v>
      </c>
      <c r="E22" s="669">
        <v>0</v>
      </c>
      <c r="F22" s="669">
        <v>0</v>
      </c>
      <c r="G22" s="646">
        <f>+C22+D22-E22+F22</f>
        <v>0</v>
      </c>
      <c r="H22" s="669">
        <v>0</v>
      </c>
      <c r="I22" s="669">
        <v>0</v>
      </c>
    </row>
    <row r="23" spans="1:10">
      <c r="A23" s="1286" t="s">
        <v>333</v>
      </c>
      <c r="B23" s="1287"/>
      <c r="C23" s="669"/>
      <c r="D23" s="669"/>
      <c r="E23" s="669"/>
      <c r="F23" s="669"/>
      <c r="G23" s="646">
        <f>+C23+D23-E23+F23</f>
        <v>0</v>
      </c>
      <c r="H23" s="669"/>
      <c r="I23" s="669"/>
    </row>
    <row r="24" spans="1:10" ht="16.5" customHeight="1">
      <c r="A24" s="1267" t="s">
        <v>334</v>
      </c>
      <c r="B24" s="1268"/>
      <c r="C24" s="646">
        <f>SUM(C25:C27)</f>
        <v>0</v>
      </c>
      <c r="D24" s="646">
        <f t="shared" ref="D24:I24" si="5">SUM(D25:D27)</f>
        <v>0</v>
      </c>
      <c r="E24" s="646">
        <f t="shared" si="5"/>
        <v>0</v>
      </c>
      <c r="F24" s="646">
        <f t="shared" si="5"/>
        <v>0</v>
      </c>
      <c r="G24" s="646">
        <f t="shared" si="5"/>
        <v>0</v>
      </c>
      <c r="H24" s="646">
        <f t="shared" si="5"/>
        <v>0</v>
      </c>
      <c r="I24" s="646">
        <f t="shared" si="5"/>
        <v>0</v>
      </c>
    </row>
    <row r="25" spans="1:10">
      <c r="A25" s="1286" t="s">
        <v>335</v>
      </c>
      <c r="B25" s="1287"/>
      <c r="C25" s="669">
        <v>0</v>
      </c>
      <c r="D25" s="669">
        <v>0</v>
      </c>
      <c r="E25" s="669">
        <v>0</v>
      </c>
      <c r="F25" s="669">
        <v>0</v>
      </c>
      <c r="G25" s="646">
        <f>+C25+D25-E25+F25</f>
        <v>0</v>
      </c>
      <c r="H25" s="669">
        <v>0</v>
      </c>
      <c r="I25" s="669">
        <v>0</v>
      </c>
    </row>
    <row r="26" spans="1:10">
      <c r="A26" s="1286" t="s">
        <v>336</v>
      </c>
      <c r="B26" s="1287"/>
      <c r="C26" s="669">
        <v>0</v>
      </c>
      <c r="D26" s="669">
        <v>0</v>
      </c>
      <c r="E26" s="669">
        <v>0</v>
      </c>
      <c r="F26" s="669">
        <v>0</v>
      </c>
      <c r="G26" s="646">
        <f>+C26+D26-E26+F26</f>
        <v>0</v>
      </c>
      <c r="H26" s="669">
        <v>0</v>
      </c>
      <c r="I26" s="669">
        <v>0</v>
      </c>
    </row>
    <row r="27" spans="1:10">
      <c r="A27" s="1286" t="s">
        <v>337</v>
      </c>
      <c r="B27" s="1287"/>
      <c r="C27" s="669">
        <v>0</v>
      </c>
      <c r="D27" s="669">
        <v>0</v>
      </c>
      <c r="E27" s="669">
        <v>0</v>
      </c>
      <c r="F27" s="669">
        <v>0</v>
      </c>
      <c r="G27" s="646">
        <f>+C27+D27-E27+F27</f>
        <v>0</v>
      </c>
      <c r="H27" s="669">
        <v>0</v>
      </c>
      <c r="I27" s="669">
        <v>0</v>
      </c>
    </row>
    <row r="28" spans="1:10" ht="7.5" customHeight="1" thickBot="1">
      <c r="A28" s="1288"/>
      <c r="B28" s="1289"/>
      <c r="C28" s="649"/>
      <c r="D28" s="649"/>
      <c r="E28" s="649"/>
      <c r="F28" s="649"/>
      <c r="G28" s="649"/>
      <c r="H28" s="649"/>
      <c r="I28" s="649"/>
    </row>
    <row r="29" spans="1:10" ht="3.75" customHeight="1"/>
    <row r="30" spans="1:10" ht="33" customHeight="1">
      <c r="B30" s="612">
        <v>1</v>
      </c>
      <c r="C30" s="1279" t="s">
        <v>338</v>
      </c>
      <c r="D30" s="1279"/>
      <c r="E30" s="1279"/>
      <c r="F30" s="1279"/>
      <c r="G30" s="1279"/>
      <c r="H30" s="1279"/>
      <c r="I30" s="1279"/>
    </row>
    <row r="31" spans="1:10" ht="18.75" customHeight="1">
      <c r="B31" s="612">
        <v>2</v>
      </c>
      <c r="C31" s="1279" t="s">
        <v>339</v>
      </c>
      <c r="D31" s="1279"/>
      <c r="E31" s="1279"/>
      <c r="F31" s="1279"/>
      <c r="G31" s="1279"/>
      <c r="H31" s="1279"/>
      <c r="I31" s="1279"/>
    </row>
    <row r="32" spans="1:10" ht="3.75" customHeight="1" thickBot="1"/>
    <row r="33" spans="2:7">
      <c r="B33" s="1280" t="s">
        <v>340</v>
      </c>
      <c r="C33" s="607" t="s">
        <v>341</v>
      </c>
      <c r="D33" s="607" t="s">
        <v>342</v>
      </c>
      <c r="E33" s="607" t="s">
        <v>343</v>
      </c>
      <c r="F33" s="1283" t="s">
        <v>344</v>
      </c>
      <c r="G33" s="607" t="s">
        <v>345</v>
      </c>
    </row>
    <row r="34" spans="2:7">
      <c r="B34" s="1281"/>
      <c r="C34" s="597" t="s">
        <v>346</v>
      </c>
      <c r="D34" s="597" t="s">
        <v>347</v>
      </c>
      <c r="E34" s="597" t="s">
        <v>348</v>
      </c>
      <c r="F34" s="1284"/>
      <c r="G34" s="597" t="s">
        <v>349</v>
      </c>
    </row>
    <row r="35" spans="2:7" ht="15.75" thickBot="1">
      <c r="B35" s="1282"/>
      <c r="C35" s="608"/>
      <c r="D35" s="598" t="s">
        <v>350</v>
      </c>
      <c r="E35" s="608"/>
      <c r="F35" s="1285"/>
      <c r="G35" s="608"/>
    </row>
    <row r="36" spans="2:7" ht="18">
      <c r="B36" s="609" t="s">
        <v>351</v>
      </c>
      <c r="C36" s="599"/>
      <c r="D36" s="599"/>
      <c r="E36" s="599"/>
      <c r="F36" s="599"/>
      <c r="G36" s="599"/>
    </row>
    <row r="37" spans="2:7">
      <c r="B37" s="610" t="s">
        <v>352</v>
      </c>
      <c r="C37" s="647">
        <v>45000000</v>
      </c>
      <c r="D37" s="940">
        <v>120</v>
      </c>
      <c r="E37" s="940" t="s">
        <v>1138</v>
      </c>
      <c r="F37" s="647">
        <v>1610200</v>
      </c>
      <c r="G37" s="941">
        <v>7.9603000000000002</v>
      </c>
    </row>
    <row r="38" spans="2:7">
      <c r="B38" s="610" t="s">
        <v>353</v>
      </c>
      <c r="C38" s="647">
        <v>45000000</v>
      </c>
      <c r="D38" s="940">
        <v>120</v>
      </c>
      <c r="E38" s="940" t="s">
        <v>1138</v>
      </c>
      <c r="F38" s="647">
        <v>1610200</v>
      </c>
      <c r="G38" s="941">
        <v>7.9603000000000002</v>
      </c>
    </row>
    <row r="39" spans="2:7" ht="15.75" thickBot="1">
      <c r="B39" s="611" t="s">
        <v>354</v>
      </c>
      <c r="C39" s="648"/>
      <c r="D39" s="648"/>
      <c r="E39" s="648"/>
      <c r="F39" s="648"/>
      <c r="G39" s="648"/>
    </row>
  </sheetData>
  <sheetProtection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35433070866141736" header="0.31496062992125984" footer="0.31496062992125984"/>
  <pageSetup scale="80" orientation="landscape" r:id="rId1"/>
  <drawing r:id="rId2"/>
</worksheet>
</file>

<file path=xl/worksheets/sheet11.xml><?xml version="1.0" encoding="utf-8"?>
<worksheet xmlns="http://schemas.openxmlformats.org/spreadsheetml/2006/main" xmlns:r="http://schemas.openxmlformats.org/officeDocument/2006/relationships">
  <dimension ref="A1:K21"/>
  <sheetViews>
    <sheetView view="pageBreakPreview" zoomScaleSheetLayoutView="100" workbookViewId="0">
      <selection activeCell="A3" sqref="A3:K3"/>
    </sheetView>
  </sheetViews>
  <sheetFormatPr baseColWidth="10" defaultColWidth="11.42578125" defaultRowHeight="15"/>
  <cols>
    <col min="1" max="1" width="23.5703125" customWidth="1"/>
  </cols>
  <sheetData>
    <row r="1" spans="1:11" ht="15.75">
      <c r="A1" s="1222" t="s">
        <v>23</v>
      </c>
      <c r="B1" s="1222"/>
      <c r="C1" s="1222"/>
      <c r="D1" s="1222"/>
      <c r="E1" s="1222"/>
      <c r="F1" s="1222"/>
      <c r="G1" s="1222"/>
      <c r="H1" s="1222"/>
      <c r="I1" s="1222"/>
      <c r="J1" s="1222"/>
      <c r="K1" s="1222"/>
    </row>
    <row r="2" spans="1:11" ht="15.75" customHeight="1">
      <c r="A2" s="1223" t="s">
        <v>355</v>
      </c>
      <c r="B2" s="1223"/>
      <c r="C2" s="1223"/>
      <c r="D2" s="1223"/>
      <c r="E2" s="1223"/>
      <c r="F2" s="1223"/>
      <c r="G2" s="1223"/>
      <c r="H2" s="1223"/>
      <c r="I2" s="1223"/>
      <c r="J2" s="1223"/>
      <c r="K2" s="1223"/>
    </row>
    <row r="3" spans="1:11" ht="16.5" customHeight="1">
      <c r="A3" s="1223" t="str">
        <f>'ETCA-I-01'!A3:G3</f>
        <v>TELEVISORA DE HERMOSILLO, S.A. de C.V.</v>
      </c>
      <c r="B3" s="1223"/>
      <c r="C3" s="1223"/>
      <c r="D3" s="1223"/>
      <c r="E3" s="1223"/>
      <c r="F3" s="1223"/>
      <c r="G3" s="1223"/>
      <c r="H3" s="1223"/>
      <c r="I3" s="1223"/>
      <c r="J3" s="1223"/>
      <c r="K3" s="1223"/>
    </row>
    <row r="4" spans="1:11" ht="15.75" customHeight="1">
      <c r="A4" s="1269" t="str">
        <f>'ETCA-I-09'!A4:I4</f>
        <v>Del 01 de Enero al 30 de Septiembre de 2019</v>
      </c>
      <c r="B4" s="1269"/>
      <c r="C4" s="1269"/>
      <c r="D4" s="1269"/>
      <c r="E4" s="1269"/>
      <c r="F4" s="1269"/>
      <c r="G4" s="1269"/>
      <c r="H4" s="1269"/>
      <c r="I4" s="1269"/>
      <c r="J4" s="1269"/>
      <c r="K4" s="1269"/>
    </row>
    <row r="5" spans="1:11" ht="15.75" thickBot="1">
      <c r="A5" s="1270" t="s">
        <v>87</v>
      </c>
      <c r="B5" s="1270"/>
      <c r="C5" s="1270"/>
      <c r="D5" s="1270"/>
      <c r="E5" s="1270"/>
      <c r="F5" s="1270"/>
      <c r="G5" s="1270"/>
      <c r="H5" s="1270"/>
      <c r="I5" s="1270"/>
      <c r="J5" s="1270"/>
      <c r="K5" s="1270"/>
    </row>
    <row r="6" spans="1:11" ht="115.5" thickBot="1">
      <c r="A6" s="601" t="s">
        <v>356</v>
      </c>
      <c r="B6" s="602" t="s">
        <v>357</v>
      </c>
      <c r="C6" s="602" t="s">
        <v>358</v>
      </c>
      <c r="D6" s="602" t="s">
        <v>359</v>
      </c>
      <c r="E6" s="602" t="s">
        <v>360</v>
      </c>
      <c r="F6" s="602" t="s">
        <v>361</v>
      </c>
      <c r="G6" s="602" t="s">
        <v>362</v>
      </c>
      <c r="H6" s="602" t="s">
        <v>363</v>
      </c>
      <c r="I6" s="805" t="s">
        <v>1055</v>
      </c>
      <c r="J6" s="805" t="s">
        <v>1056</v>
      </c>
      <c r="K6" s="805" t="s">
        <v>1057</v>
      </c>
    </row>
    <row r="7" spans="1:11">
      <c r="A7" s="594"/>
      <c r="B7" s="596"/>
      <c r="C7" s="596"/>
      <c r="D7" s="596"/>
      <c r="E7" s="596"/>
      <c r="F7" s="596"/>
      <c r="G7" s="596"/>
      <c r="H7" s="596"/>
      <c r="I7" s="596"/>
      <c r="J7" s="596"/>
      <c r="K7" s="596"/>
    </row>
    <row r="8" spans="1:11" ht="25.5">
      <c r="A8" s="603" t="s">
        <v>364</v>
      </c>
      <c r="B8" s="650">
        <f t="shared" ref="B8:J8" si="0">B9+B10+B11+B12</f>
        <v>0</v>
      </c>
      <c r="C8" s="650">
        <f t="shared" si="0"/>
        <v>0</v>
      </c>
      <c r="D8" s="650">
        <f t="shared" si="0"/>
        <v>0</v>
      </c>
      <c r="E8" s="650">
        <f t="shared" si="0"/>
        <v>0</v>
      </c>
      <c r="F8" s="650">
        <f t="shared" si="0"/>
        <v>0</v>
      </c>
      <c r="G8" s="650">
        <f t="shared" si="0"/>
        <v>0</v>
      </c>
      <c r="H8" s="650">
        <f t="shared" si="0"/>
        <v>0</v>
      </c>
      <c r="I8" s="650">
        <f t="shared" si="0"/>
        <v>0</v>
      </c>
      <c r="J8" s="650">
        <f t="shared" si="0"/>
        <v>0</v>
      </c>
      <c r="K8" s="650">
        <f>E8-J8</f>
        <v>0</v>
      </c>
    </row>
    <row r="9" spans="1:11">
      <c r="A9" s="604" t="s">
        <v>365</v>
      </c>
      <c r="B9" s="661">
        <v>0</v>
      </c>
      <c r="C9" s="661">
        <v>0</v>
      </c>
      <c r="D9" s="661">
        <v>0</v>
      </c>
      <c r="E9" s="661">
        <v>0</v>
      </c>
      <c r="F9" s="661">
        <v>0</v>
      </c>
      <c r="G9" s="661">
        <v>0</v>
      </c>
      <c r="H9" s="661">
        <v>0</v>
      </c>
      <c r="I9" s="661">
        <v>0</v>
      </c>
      <c r="J9" s="661">
        <v>0</v>
      </c>
      <c r="K9" s="650">
        <f>E9-J9</f>
        <v>0</v>
      </c>
    </row>
    <row r="10" spans="1:11">
      <c r="A10" s="604" t="s">
        <v>366</v>
      </c>
      <c r="B10" s="661">
        <v>0</v>
      </c>
      <c r="C10" s="661"/>
      <c r="D10" s="661"/>
      <c r="E10" s="661">
        <v>0</v>
      </c>
      <c r="F10" s="661"/>
      <c r="G10" s="661"/>
      <c r="H10" s="661"/>
      <c r="I10" s="661"/>
      <c r="J10" s="661">
        <v>0</v>
      </c>
      <c r="K10" s="650">
        <f>E10-J10</f>
        <v>0</v>
      </c>
    </row>
    <row r="11" spans="1:11">
      <c r="A11" s="604" t="s">
        <v>367</v>
      </c>
      <c r="B11" s="661">
        <v>0</v>
      </c>
      <c r="C11" s="661">
        <v>0</v>
      </c>
      <c r="D11" s="661">
        <v>0</v>
      </c>
      <c r="E11" s="661">
        <v>0</v>
      </c>
      <c r="F11" s="661">
        <v>0</v>
      </c>
      <c r="G11" s="661">
        <v>0</v>
      </c>
      <c r="H11" s="661">
        <v>0</v>
      </c>
      <c r="I11" s="661">
        <v>0</v>
      </c>
      <c r="J11" s="661">
        <v>0</v>
      </c>
      <c r="K11" s="650">
        <f>E11-J11</f>
        <v>0</v>
      </c>
    </row>
    <row r="12" spans="1:11">
      <c r="A12" s="604" t="s">
        <v>368</v>
      </c>
      <c r="B12" s="661">
        <v>0</v>
      </c>
      <c r="C12" s="661"/>
      <c r="D12" s="661"/>
      <c r="E12" s="661">
        <v>0</v>
      </c>
      <c r="F12" s="661"/>
      <c r="G12" s="661"/>
      <c r="H12" s="661"/>
      <c r="I12" s="661"/>
      <c r="J12" s="661">
        <v>0</v>
      </c>
      <c r="K12" s="650">
        <f>E12-J12</f>
        <v>0</v>
      </c>
    </row>
    <row r="13" spans="1:11">
      <c r="A13" s="595"/>
      <c r="B13" s="650"/>
      <c r="C13" s="650"/>
      <c r="D13" s="650"/>
      <c r="E13" s="650"/>
      <c r="F13" s="650"/>
      <c r="G13" s="650"/>
      <c r="H13" s="650"/>
      <c r="I13" s="650"/>
      <c r="J13" s="650"/>
      <c r="K13" s="650"/>
    </row>
    <row r="14" spans="1:11" ht="25.5">
      <c r="A14" s="603" t="s">
        <v>369</v>
      </c>
      <c r="B14" s="650">
        <f t="shared" ref="B14:J14" si="1">B15+B16+B17+B18</f>
        <v>0</v>
      </c>
      <c r="C14" s="650">
        <f t="shared" si="1"/>
        <v>0</v>
      </c>
      <c r="D14" s="650">
        <f t="shared" si="1"/>
        <v>0</v>
      </c>
      <c r="E14" s="650">
        <f t="shared" si="1"/>
        <v>0</v>
      </c>
      <c r="F14" s="650">
        <f t="shared" si="1"/>
        <v>0</v>
      </c>
      <c r="G14" s="650">
        <f t="shared" si="1"/>
        <v>0</v>
      </c>
      <c r="H14" s="650">
        <f t="shared" si="1"/>
        <v>0</v>
      </c>
      <c r="I14" s="650">
        <f t="shared" si="1"/>
        <v>0</v>
      </c>
      <c r="J14" s="650">
        <f t="shared" si="1"/>
        <v>0</v>
      </c>
      <c r="K14" s="650">
        <f>E14-J14</f>
        <v>0</v>
      </c>
    </row>
    <row r="15" spans="1:11">
      <c r="A15" s="604" t="s">
        <v>370</v>
      </c>
      <c r="B15" s="661">
        <v>0</v>
      </c>
      <c r="C15" s="661"/>
      <c r="D15" s="661"/>
      <c r="E15" s="661">
        <v>0</v>
      </c>
      <c r="F15" s="661"/>
      <c r="G15" s="661"/>
      <c r="H15" s="661"/>
      <c r="I15" s="661"/>
      <c r="J15" s="661"/>
      <c r="K15" s="650">
        <f>E15-J15</f>
        <v>0</v>
      </c>
    </row>
    <row r="16" spans="1:11">
      <c r="A16" s="604" t="s">
        <v>371</v>
      </c>
      <c r="B16" s="661">
        <v>0</v>
      </c>
      <c r="C16" s="661"/>
      <c r="D16" s="661">
        <v>0</v>
      </c>
      <c r="E16" s="661">
        <v>0</v>
      </c>
      <c r="F16" s="661">
        <v>0</v>
      </c>
      <c r="G16" s="661">
        <v>0</v>
      </c>
      <c r="H16" s="661">
        <v>0</v>
      </c>
      <c r="I16" s="661">
        <v>0</v>
      </c>
      <c r="J16" s="661">
        <v>0</v>
      </c>
      <c r="K16" s="650">
        <f>E16-J16</f>
        <v>0</v>
      </c>
    </row>
    <row r="17" spans="1:11">
      <c r="A17" s="604" t="s">
        <v>372</v>
      </c>
      <c r="B17" s="661">
        <v>0</v>
      </c>
      <c r="C17" s="661">
        <v>0</v>
      </c>
      <c r="D17" s="661"/>
      <c r="E17" s="661">
        <v>0</v>
      </c>
      <c r="F17" s="661"/>
      <c r="G17" s="661"/>
      <c r="H17" s="661"/>
      <c r="I17" s="661"/>
      <c r="J17" s="661"/>
      <c r="K17" s="650">
        <f>E17-J17</f>
        <v>0</v>
      </c>
    </row>
    <row r="18" spans="1:11">
      <c r="A18" s="604" t="s">
        <v>373</v>
      </c>
      <c r="B18" s="661">
        <v>0</v>
      </c>
      <c r="C18" s="661"/>
      <c r="D18" s="661"/>
      <c r="E18" s="661">
        <v>0</v>
      </c>
      <c r="F18" s="661"/>
      <c r="G18" s="661"/>
      <c r="H18" s="661"/>
      <c r="I18" s="661"/>
      <c r="J18" s="661"/>
      <c r="K18" s="650">
        <f>E18-J18</f>
        <v>0</v>
      </c>
    </row>
    <row r="19" spans="1:11">
      <c r="A19" s="595"/>
      <c r="B19" s="650">
        <v>0</v>
      </c>
      <c r="C19" s="650"/>
      <c r="D19" s="650"/>
      <c r="E19" s="650"/>
      <c r="F19" s="650"/>
      <c r="G19" s="650"/>
      <c r="H19" s="650"/>
      <c r="I19" s="650"/>
      <c r="J19" s="650"/>
      <c r="K19" s="662"/>
    </row>
    <row r="20" spans="1:11" ht="38.25">
      <c r="A20" s="603" t="s">
        <v>374</v>
      </c>
      <c r="B20" s="650">
        <f>B8+B14</f>
        <v>0</v>
      </c>
      <c r="C20" s="650">
        <f t="shared" ref="C20:J20" si="2">C8+C14</f>
        <v>0</v>
      </c>
      <c r="D20" s="650">
        <f t="shared" si="2"/>
        <v>0</v>
      </c>
      <c r="E20" s="650">
        <f t="shared" si="2"/>
        <v>0</v>
      </c>
      <c r="F20" s="650">
        <f t="shared" si="2"/>
        <v>0</v>
      </c>
      <c r="G20" s="650">
        <f t="shared" si="2"/>
        <v>0</v>
      </c>
      <c r="H20" s="650">
        <f t="shared" si="2"/>
        <v>0</v>
      </c>
      <c r="I20" s="650">
        <f t="shared" si="2"/>
        <v>0</v>
      </c>
      <c r="J20" s="650">
        <f t="shared" si="2"/>
        <v>0</v>
      </c>
      <c r="K20" s="650">
        <f>E20-J20</f>
        <v>0</v>
      </c>
    </row>
    <row r="21" spans="1:11" ht="15.75" thickBot="1">
      <c r="A21" s="605"/>
      <c r="B21" s="606"/>
      <c r="C21" s="606"/>
      <c r="D21" s="606"/>
      <c r="E21" s="606"/>
      <c r="F21" s="606"/>
      <c r="G21" s="606"/>
      <c r="H21" s="606"/>
      <c r="I21" s="606"/>
      <c r="J21" s="606"/>
      <c r="K21" s="606"/>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sheetPr codeName="Hoja6"/>
  <dimension ref="A1:I50"/>
  <sheetViews>
    <sheetView view="pageBreakPreview" zoomScale="90" zoomScaleSheetLayoutView="90" workbookViewId="0">
      <selection activeCell="I36" sqref="I36"/>
    </sheetView>
  </sheetViews>
  <sheetFormatPr baseColWidth="10" defaultColWidth="11.28515625" defaultRowHeight="16.5"/>
  <cols>
    <col min="1" max="1" width="18.85546875" style="3" customWidth="1"/>
    <col min="2" max="7" width="11.28515625" style="3"/>
    <col min="8" max="8" width="12.140625" style="3" customWidth="1"/>
    <col min="9" max="9" width="14.28515625" style="3" customWidth="1"/>
    <col min="10" max="16384" width="11.28515625" style="3"/>
  </cols>
  <sheetData>
    <row r="1" spans="1:9">
      <c r="A1" s="1291" t="s">
        <v>23</v>
      </c>
      <c r="B1" s="1291"/>
      <c r="C1" s="1291"/>
      <c r="D1" s="1291"/>
      <c r="E1" s="1291"/>
      <c r="F1" s="1291"/>
      <c r="G1" s="1291"/>
      <c r="H1" s="1291"/>
      <c r="I1" s="1291"/>
    </row>
    <row r="2" spans="1:9">
      <c r="A2" s="1293" t="s">
        <v>8</v>
      </c>
      <c r="B2" s="1293"/>
      <c r="C2" s="1293"/>
      <c r="D2" s="1293"/>
      <c r="E2" s="1293"/>
      <c r="F2" s="1293"/>
      <c r="G2" s="1293"/>
      <c r="H2" s="1293"/>
      <c r="I2" s="1293"/>
    </row>
    <row r="3" spans="1:9">
      <c r="A3" s="1292" t="str">
        <f>'ETCA-I-01'!A3:G3</f>
        <v>TELEVISORA DE HERMOSILLO, S.A. de C.V.</v>
      </c>
      <c r="B3" s="1292"/>
      <c r="C3" s="1292"/>
      <c r="D3" s="1292"/>
      <c r="E3" s="1292"/>
      <c r="F3" s="1292"/>
      <c r="G3" s="1292"/>
      <c r="H3" s="1292"/>
      <c r="I3" s="1292"/>
    </row>
    <row r="4" spans="1:9">
      <c r="A4" s="1292" t="str">
        <f>'ETCA-I-01'!A4:G4</f>
        <v>Al 30 de Septiembre de 2019</v>
      </c>
      <c r="B4" s="1292"/>
      <c r="C4" s="1292"/>
      <c r="D4" s="1292"/>
      <c r="E4" s="1292"/>
      <c r="F4" s="1292"/>
      <c r="G4" s="1292"/>
      <c r="H4" s="1292"/>
      <c r="I4" s="1292"/>
    </row>
    <row r="5" spans="1:9" ht="18" customHeight="1" thickBot="1">
      <c r="A5" s="5"/>
      <c r="B5" s="1294" t="s">
        <v>375</v>
      </c>
      <c r="C5" s="1294"/>
      <c r="D5" s="1294"/>
      <c r="E5" s="1294"/>
      <c r="F5" s="1294"/>
      <c r="G5" s="1294"/>
      <c r="H5" s="310"/>
      <c r="I5" s="5"/>
    </row>
    <row r="6" spans="1:9">
      <c r="A6" s="8"/>
      <c r="B6" s="9"/>
      <c r="C6" s="9"/>
      <c r="D6" s="9"/>
      <c r="E6" s="9"/>
      <c r="F6" s="9"/>
      <c r="G6" s="9"/>
      <c r="H6" s="9"/>
      <c r="I6" s="10"/>
    </row>
    <row r="7" spans="1:9">
      <c r="A7" s="11"/>
      <c r="B7" s="12"/>
      <c r="C7" s="12"/>
      <c r="D7" s="12"/>
      <c r="E7" s="12"/>
      <c r="F7" s="12"/>
      <c r="G7" s="12"/>
      <c r="H7" s="12"/>
      <c r="I7" s="13"/>
    </row>
    <row r="8" spans="1:9">
      <c r="A8" s="14" t="s">
        <v>376</v>
      </c>
      <c r="B8" s="1290" t="s">
        <v>1118</v>
      </c>
      <c r="C8" s="1290"/>
      <c r="D8" s="1290"/>
      <c r="E8" s="1290"/>
      <c r="F8" s="1290"/>
      <c r="G8" s="1290"/>
      <c r="H8" s="1290"/>
      <c r="I8" s="13"/>
    </row>
    <row r="9" spans="1:9">
      <c r="A9" s="14"/>
      <c r="B9" s="12"/>
      <c r="C9" s="12"/>
      <c r="D9" s="12"/>
      <c r="E9" s="12"/>
      <c r="F9" s="12"/>
      <c r="G9" s="12"/>
      <c r="H9" s="12"/>
      <c r="I9" s="13"/>
    </row>
    <row r="10" spans="1:9">
      <c r="A10" s="14"/>
      <c r="B10" s="12"/>
      <c r="C10" s="12"/>
      <c r="D10" s="12"/>
      <c r="E10" s="12"/>
      <c r="F10" s="12"/>
      <c r="G10" s="12"/>
      <c r="H10" s="12"/>
      <c r="I10" s="13"/>
    </row>
    <row r="11" spans="1:9">
      <c r="A11" s="14"/>
      <c r="B11" s="12"/>
      <c r="C11" s="12"/>
      <c r="D11" s="12"/>
      <c r="E11" s="12"/>
      <c r="F11" s="12"/>
      <c r="G11" s="12"/>
      <c r="H11" s="12"/>
      <c r="I11" s="13"/>
    </row>
    <row r="12" spans="1:9">
      <c r="A12" s="14"/>
      <c r="B12" s="12"/>
      <c r="C12" s="12"/>
      <c r="D12" s="12"/>
      <c r="E12" s="12"/>
      <c r="F12" s="12"/>
      <c r="G12" s="12"/>
      <c r="H12" s="12"/>
      <c r="I12" s="13"/>
    </row>
    <row r="13" spans="1:9" ht="15.75" customHeight="1">
      <c r="A13" s="11"/>
      <c r="B13" s="12"/>
      <c r="C13" s="15"/>
      <c r="D13" s="15"/>
      <c r="E13" s="15"/>
      <c r="F13" s="15"/>
      <c r="G13" s="15"/>
      <c r="H13" s="15"/>
      <c r="I13" s="13"/>
    </row>
    <row r="14" spans="1:9" ht="15" customHeight="1" thickBot="1">
      <c r="A14" s="16"/>
      <c r="B14" s="1"/>
      <c r="C14" s="17"/>
      <c r="D14" s="17"/>
      <c r="E14" s="17"/>
      <c r="F14" s="17"/>
      <c r="G14" s="17"/>
      <c r="H14" s="17"/>
      <c r="I14" s="2"/>
    </row>
    <row r="15" spans="1:9" ht="15" customHeight="1">
      <c r="A15" s="11"/>
      <c r="B15" s="12"/>
      <c r="C15" s="15"/>
      <c r="D15" s="15"/>
      <c r="E15" s="15"/>
      <c r="F15" s="15"/>
      <c r="G15" s="15"/>
      <c r="H15" s="15"/>
      <c r="I15" s="13"/>
    </row>
    <row r="16" spans="1:9" ht="15" customHeight="1">
      <c r="A16" s="11"/>
      <c r="B16" s="12"/>
      <c r="C16" s="15" t="s">
        <v>248</v>
      </c>
      <c r="D16" s="15"/>
      <c r="E16" s="15"/>
      <c r="F16" s="15"/>
      <c r="G16" s="15"/>
      <c r="H16" s="15"/>
      <c r="I16" s="13"/>
    </row>
    <row r="17" spans="1:9" ht="15" customHeight="1">
      <c r="A17" s="11"/>
      <c r="B17" s="12"/>
      <c r="C17" s="15"/>
      <c r="D17" s="15"/>
      <c r="E17" s="15"/>
      <c r="F17" s="15"/>
      <c r="G17" s="15"/>
      <c r="H17" s="15"/>
      <c r="I17" s="13"/>
    </row>
    <row r="18" spans="1:9" ht="15" customHeight="1">
      <c r="A18" s="11"/>
      <c r="B18" s="12"/>
      <c r="C18" s="15"/>
      <c r="D18" s="15"/>
      <c r="E18" s="15"/>
      <c r="F18" s="15"/>
      <c r="G18" s="15"/>
      <c r="H18" s="15"/>
      <c r="I18" s="13"/>
    </row>
    <row r="19" spans="1:9" ht="15" customHeight="1">
      <c r="A19" s="14" t="s">
        <v>377</v>
      </c>
      <c r="B19" s="12"/>
      <c r="C19" s="15"/>
      <c r="D19" s="15"/>
      <c r="E19" s="15"/>
      <c r="F19" s="15"/>
      <c r="G19" s="15"/>
      <c r="H19" s="15"/>
      <c r="I19" s="13"/>
    </row>
    <row r="20" spans="1:9" ht="15" customHeight="1">
      <c r="A20" s="11"/>
      <c r="B20" s="12"/>
      <c r="C20" s="15"/>
      <c r="D20" s="15"/>
      <c r="E20" s="15"/>
      <c r="F20" s="15"/>
      <c r="G20" s="15"/>
      <c r="H20" s="15"/>
      <c r="I20" s="13"/>
    </row>
    <row r="21" spans="1:9" ht="15" customHeight="1">
      <c r="A21" s="11"/>
      <c r="B21" s="12"/>
      <c r="C21" s="15"/>
      <c r="D21" s="15"/>
      <c r="E21" s="15"/>
      <c r="F21" s="15"/>
      <c r="G21" s="15"/>
      <c r="H21" s="15"/>
      <c r="I21" s="13"/>
    </row>
    <row r="22" spans="1:9" ht="15" customHeight="1">
      <c r="A22" s="11"/>
      <c r="B22" s="12"/>
      <c r="C22" s="15"/>
      <c r="D22" s="15"/>
      <c r="E22" s="15"/>
      <c r="F22" s="15"/>
      <c r="G22" s="15"/>
      <c r="H22" s="15"/>
      <c r="I22" s="13"/>
    </row>
    <row r="23" spans="1:9" ht="15" customHeight="1">
      <c r="A23" s="11"/>
      <c r="B23" s="12"/>
      <c r="C23" s="15"/>
      <c r="D23" s="15"/>
      <c r="E23" s="15"/>
      <c r="F23" s="15"/>
      <c r="G23" s="15"/>
      <c r="H23" s="15"/>
      <c r="I23" s="13"/>
    </row>
    <row r="24" spans="1:9" ht="15" customHeight="1">
      <c r="A24" s="11"/>
      <c r="B24" s="12"/>
      <c r="C24" s="15"/>
      <c r="D24" s="15"/>
      <c r="E24" s="15"/>
      <c r="F24" s="15"/>
      <c r="G24" s="15"/>
      <c r="H24" s="15"/>
      <c r="I24" s="13"/>
    </row>
    <row r="25" spans="1:9" ht="15" customHeight="1">
      <c r="A25" s="11"/>
      <c r="B25" s="12"/>
      <c r="C25" s="15"/>
      <c r="D25" s="15"/>
      <c r="E25" s="15"/>
      <c r="F25" s="15"/>
      <c r="G25" s="15"/>
      <c r="H25" s="15"/>
      <c r="I25" s="13"/>
    </row>
    <row r="26" spans="1:9" ht="15" customHeight="1">
      <c r="A26" s="11"/>
      <c r="B26" s="12"/>
      <c r="C26" s="15"/>
      <c r="D26" s="15"/>
      <c r="E26" s="15"/>
      <c r="F26" s="15"/>
      <c r="G26" s="15"/>
      <c r="H26" s="15"/>
      <c r="I26" s="13"/>
    </row>
    <row r="27" spans="1:9" ht="14.25" customHeight="1">
      <c r="A27" s="11"/>
      <c r="B27" s="12"/>
      <c r="C27" s="15"/>
      <c r="D27" s="15"/>
      <c r="E27" s="15"/>
      <c r="F27" s="15"/>
      <c r="G27" s="15"/>
      <c r="H27" s="15"/>
      <c r="I27" s="13"/>
    </row>
    <row r="28" spans="1:9" ht="15.75" customHeight="1">
      <c r="A28" s="11"/>
      <c r="B28" s="12"/>
      <c r="C28" s="15"/>
      <c r="D28" s="15"/>
      <c r="E28" s="15"/>
      <c r="F28" s="15"/>
      <c r="G28" s="15"/>
      <c r="H28" s="15"/>
      <c r="I28" s="13"/>
    </row>
    <row r="29" spans="1:9">
      <c r="A29" s="11"/>
      <c r="B29" s="12"/>
      <c r="C29" s="15"/>
      <c r="D29" s="15"/>
      <c r="E29" s="15"/>
      <c r="F29" s="15"/>
      <c r="G29" s="15"/>
      <c r="H29" s="15"/>
      <c r="I29" s="13"/>
    </row>
    <row r="30" spans="1:9">
      <c r="A30" s="11"/>
      <c r="B30" s="12"/>
      <c r="C30" s="15"/>
      <c r="D30" s="15"/>
      <c r="E30" s="15"/>
      <c r="F30" s="15"/>
      <c r="G30" s="15"/>
      <c r="H30" s="15"/>
      <c r="I30" s="13"/>
    </row>
    <row r="31" spans="1:9" ht="17.25" thickBot="1">
      <c r="A31" s="16"/>
      <c r="B31" s="1295" t="s">
        <v>1394</v>
      </c>
      <c r="C31" s="1295"/>
      <c r="D31" s="1295"/>
      <c r="E31" s="1295"/>
      <c r="F31" s="1295"/>
      <c r="G31" s="1295"/>
      <c r="H31" s="1295"/>
      <c r="I31" s="2"/>
    </row>
    <row r="32" spans="1:9">
      <c r="A32" s="11"/>
      <c r="B32" s="12"/>
      <c r="C32" s="12"/>
      <c r="D32" s="12"/>
      <c r="E32" s="12"/>
      <c r="F32" s="12"/>
      <c r="G32" s="12"/>
      <c r="H32" s="12"/>
      <c r="I32" s="13"/>
    </row>
    <row r="33" spans="1:9">
      <c r="A33" s="14" t="s">
        <v>378</v>
      </c>
      <c r="B33" s="12"/>
      <c r="C33" s="1290" t="s">
        <v>1119</v>
      </c>
      <c r="D33" s="1290"/>
      <c r="E33" s="1290"/>
      <c r="F33" s="1290"/>
      <c r="G33" s="1290"/>
      <c r="H33" s="1290"/>
      <c r="I33" s="13"/>
    </row>
    <row r="34" spans="1:9">
      <c r="A34" s="11"/>
      <c r="B34" s="12"/>
      <c r="C34" s="12"/>
      <c r="D34" s="12"/>
      <c r="E34" s="12"/>
      <c r="F34" s="12"/>
      <c r="G34" s="12"/>
      <c r="H34" s="12"/>
      <c r="I34" s="13"/>
    </row>
    <row r="35" spans="1:9">
      <c r="A35" s="11"/>
      <c r="B35" s="12"/>
      <c r="C35" s="12"/>
      <c r="D35" s="12"/>
      <c r="E35" s="12"/>
      <c r="F35" s="12"/>
      <c r="G35" s="12"/>
      <c r="H35" s="12"/>
      <c r="I35" s="13"/>
    </row>
    <row r="36" spans="1:9">
      <c r="A36" s="11"/>
      <c r="B36" s="12"/>
      <c r="C36" s="12"/>
      <c r="D36" s="12"/>
      <c r="E36" s="12"/>
      <c r="F36" s="12"/>
      <c r="G36" s="12"/>
      <c r="H36" s="12"/>
      <c r="I36" s="13"/>
    </row>
    <row r="37" spans="1:9">
      <c r="A37" s="11"/>
      <c r="B37" s="12"/>
      <c r="C37" s="12"/>
      <c r="D37" s="12"/>
      <c r="E37" s="12"/>
      <c r="F37" s="12"/>
      <c r="G37" s="12"/>
      <c r="H37" s="12"/>
      <c r="I37" s="13"/>
    </row>
    <row r="38" spans="1:9">
      <c r="A38" s="11"/>
      <c r="B38" s="12"/>
      <c r="C38" s="12"/>
      <c r="D38" s="12"/>
      <c r="E38" s="12"/>
      <c r="F38" s="12"/>
      <c r="G38" s="12"/>
      <c r="H38" s="12"/>
      <c r="I38" s="13"/>
    </row>
    <row r="39" spans="1:9">
      <c r="A39" s="11"/>
      <c r="B39" s="12"/>
      <c r="C39" s="12"/>
      <c r="D39" s="12"/>
      <c r="E39" s="12"/>
      <c r="F39" s="12"/>
      <c r="G39" s="12"/>
      <c r="H39" s="12"/>
      <c r="I39" s="13"/>
    </row>
    <row r="40" spans="1:9">
      <c r="A40" s="11"/>
      <c r="B40" s="12"/>
      <c r="C40" s="12"/>
      <c r="D40" s="12"/>
      <c r="E40" s="12"/>
      <c r="F40" s="12"/>
      <c r="G40" s="12"/>
      <c r="H40" s="12"/>
      <c r="I40" s="13"/>
    </row>
    <row r="41" spans="1:9" ht="17.25" thickBot="1">
      <c r="A41" s="16"/>
      <c r="B41" s="1"/>
      <c r="C41" s="1"/>
      <c r="D41" s="1"/>
      <c r="E41" s="1"/>
      <c r="F41" s="1"/>
      <c r="G41" s="1"/>
      <c r="H41" s="1"/>
      <c r="I41" s="2"/>
    </row>
    <row r="42" spans="1:9">
      <c r="A42" s="3" t="s">
        <v>247</v>
      </c>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sheetData>
  <mergeCells count="8">
    <mergeCell ref="C33:H33"/>
    <mergeCell ref="A1:I1"/>
    <mergeCell ref="A3:I3"/>
    <mergeCell ref="A2:I2"/>
    <mergeCell ref="A4:I4"/>
    <mergeCell ref="B5:G5"/>
    <mergeCell ref="B8:H8"/>
    <mergeCell ref="B31:H31"/>
  </mergeCells>
  <pageMargins left="0.43307086614173229" right="0.31496062992125984" top="0.5511811023622047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sheetPr codeName="Hoja7"/>
  <dimension ref="A1:J50"/>
  <sheetViews>
    <sheetView view="pageBreakPreview" zoomScaleSheetLayoutView="100" workbookViewId="0">
      <selection activeCell="A3" sqref="A3:J3"/>
    </sheetView>
  </sheetViews>
  <sheetFormatPr baseColWidth="10" defaultColWidth="11.28515625" defaultRowHeight="16.5"/>
  <cols>
    <col min="1" max="1" width="3.7109375" style="3" customWidth="1"/>
    <col min="2" max="8" width="11.28515625" style="3"/>
    <col min="9" max="9" width="12.28515625" style="3" customWidth="1"/>
    <col min="10" max="16384" width="11.28515625" style="3"/>
  </cols>
  <sheetData>
    <row r="1" spans="1:10">
      <c r="A1" s="1291" t="s">
        <v>23</v>
      </c>
      <c r="B1" s="1291"/>
      <c r="C1" s="1291"/>
      <c r="D1" s="1291"/>
      <c r="E1" s="1291"/>
      <c r="F1" s="1291"/>
      <c r="G1" s="1291"/>
      <c r="H1" s="1291"/>
      <c r="I1" s="1291"/>
      <c r="J1" s="1291"/>
    </row>
    <row r="2" spans="1:10">
      <c r="A2" s="1293" t="s">
        <v>9</v>
      </c>
      <c r="B2" s="1293"/>
      <c r="C2" s="1293"/>
      <c r="D2" s="1293"/>
      <c r="E2" s="1293"/>
      <c r="F2" s="1293"/>
      <c r="G2" s="1293"/>
      <c r="H2" s="1293"/>
      <c r="I2" s="1293"/>
      <c r="J2" s="1293"/>
    </row>
    <row r="3" spans="1:10">
      <c r="A3" s="1292" t="str">
        <f>'ETCA-I-01'!A3:G3</f>
        <v>TELEVISORA DE HERMOSILLO, S.A. de C.V.</v>
      </c>
      <c r="B3" s="1292"/>
      <c r="C3" s="1292"/>
      <c r="D3" s="1292"/>
      <c r="E3" s="1292"/>
      <c r="F3" s="1292"/>
      <c r="G3" s="1292"/>
      <c r="H3" s="1292"/>
      <c r="I3" s="1292"/>
      <c r="J3" s="1292"/>
    </row>
    <row r="4" spans="1:10">
      <c r="A4" s="1292" t="str">
        <f>'ETCA-I-01'!A4:G4</f>
        <v>Al 30 de Septiembre de 2019</v>
      </c>
      <c r="B4" s="1292"/>
      <c r="C4" s="1292"/>
      <c r="D4" s="1292"/>
      <c r="E4" s="1292"/>
      <c r="F4" s="1292"/>
      <c r="G4" s="1292"/>
      <c r="H4" s="1292"/>
      <c r="I4" s="1292"/>
      <c r="J4" s="1292"/>
    </row>
    <row r="5" spans="1:10" ht="18" customHeight="1" thickBot="1">
      <c r="A5" s="1305" t="s">
        <v>379</v>
      </c>
      <c r="B5" s="1305"/>
      <c r="C5" s="1305"/>
      <c r="D5" s="1305"/>
      <c r="E5" s="1305"/>
      <c r="F5" s="1305"/>
      <c r="G5" s="1305"/>
      <c r="H5" s="1305"/>
      <c r="I5" s="4"/>
    </row>
    <row r="6" spans="1:10">
      <c r="A6" s="8"/>
      <c r="B6" s="9"/>
      <c r="C6" s="9"/>
      <c r="D6" s="9"/>
      <c r="E6" s="9"/>
      <c r="F6" s="9"/>
      <c r="G6" s="9"/>
      <c r="H6" s="9"/>
      <c r="I6" s="9"/>
      <c r="J6" s="10"/>
    </row>
    <row r="7" spans="1:10">
      <c r="A7" s="11"/>
      <c r="B7" s="12"/>
      <c r="C7" s="12"/>
      <c r="D7" s="12"/>
      <c r="E7" s="12"/>
      <c r="F7" s="12"/>
      <c r="G7" s="12"/>
      <c r="H7" s="12"/>
      <c r="I7" s="12"/>
      <c r="J7" s="13"/>
    </row>
    <row r="8" spans="1:10">
      <c r="A8" s="11"/>
      <c r="B8" s="12"/>
      <c r="C8" s="12"/>
      <c r="D8" s="12"/>
      <c r="E8" s="12"/>
      <c r="F8" s="12"/>
      <c r="G8" s="12"/>
      <c r="H8" s="12"/>
      <c r="I8" s="12"/>
      <c r="J8" s="13"/>
    </row>
    <row r="9" spans="1:10" ht="6" customHeight="1">
      <c r="A9" s="11"/>
      <c r="B9" s="12"/>
      <c r="C9" s="12"/>
      <c r="D9" s="12"/>
      <c r="E9" s="12"/>
      <c r="F9" s="12"/>
      <c r="G9" s="12"/>
      <c r="H9" s="12"/>
      <c r="I9" s="12"/>
      <c r="J9" s="13"/>
    </row>
    <row r="10" spans="1:10" ht="9" customHeight="1" thickBot="1">
      <c r="A10" s="11"/>
      <c r="B10" s="12"/>
      <c r="C10" s="12"/>
      <c r="D10" s="12"/>
      <c r="E10" s="12"/>
      <c r="F10" s="12"/>
      <c r="G10" s="12"/>
      <c r="H10" s="12"/>
      <c r="I10" s="12"/>
      <c r="J10" s="13"/>
    </row>
    <row r="11" spans="1:10">
      <c r="A11" s="11"/>
      <c r="B11" s="12"/>
      <c r="C11" s="1296" t="s">
        <v>380</v>
      </c>
      <c r="D11" s="1297"/>
      <c r="E11" s="1297"/>
      <c r="F11" s="1297"/>
      <c r="G11" s="1297"/>
      <c r="H11" s="1298"/>
      <c r="I11" s="12"/>
      <c r="J11" s="13"/>
    </row>
    <row r="12" spans="1:10">
      <c r="A12" s="11"/>
      <c r="B12" s="12"/>
      <c r="C12" s="1299"/>
      <c r="D12" s="1300"/>
      <c r="E12" s="1300"/>
      <c r="F12" s="1300"/>
      <c r="G12" s="1300"/>
      <c r="H12" s="1301"/>
      <c r="I12" s="12"/>
      <c r="J12" s="13"/>
    </row>
    <row r="13" spans="1:10">
      <c r="A13" s="11"/>
      <c r="B13" s="12"/>
      <c r="C13" s="1299"/>
      <c r="D13" s="1300"/>
      <c r="E13" s="1300"/>
      <c r="F13" s="1300"/>
      <c r="G13" s="1300"/>
      <c r="H13" s="1301"/>
      <c r="I13" s="12"/>
      <c r="J13" s="13"/>
    </row>
    <row r="14" spans="1:10">
      <c r="A14" s="11"/>
      <c r="B14" s="12"/>
      <c r="C14" s="1299"/>
      <c r="D14" s="1300"/>
      <c r="E14" s="1300"/>
      <c r="F14" s="1300"/>
      <c r="G14" s="1300"/>
      <c r="H14" s="1301"/>
      <c r="I14" s="12"/>
      <c r="J14" s="13"/>
    </row>
    <row r="15" spans="1:10">
      <c r="A15" s="11"/>
      <c r="B15" s="12"/>
      <c r="C15" s="1299"/>
      <c r="D15" s="1300"/>
      <c r="E15" s="1300"/>
      <c r="F15" s="1300"/>
      <c r="G15" s="1300"/>
      <c r="H15" s="1301"/>
      <c r="I15" s="12"/>
      <c r="J15" s="13"/>
    </row>
    <row r="16" spans="1:10">
      <c r="A16" s="11"/>
      <c r="B16" s="12"/>
      <c r="C16" s="1299"/>
      <c r="D16" s="1300"/>
      <c r="E16" s="1300"/>
      <c r="F16" s="1300"/>
      <c r="G16" s="1300"/>
      <c r="H16" s="1301"/>
      <c r="I16" s="12"/>
      <c r="J16" s="13"/>
    </row>
    <row r="17" spans="1:10" ht="17.25" thickBot="1">
      <c r="A17" s="11"/>
      <c r="B17" s="12"/>
      <c r="C17" s="1302"/>
      <c r="D17" s="1303"/>
      <c r="E17" s="1303"/>
      <c r="F17" s="1303"/>
      <c r="G17" s="1303"/>
      <c r="H17" s="1304"/>
      <c r="I17" s="12"/>
      <c r="J17" s="13"/>
    </row>
    <row r="18" spans="1:10">
      <c r="A18" s="11"/>
      <c r="B18" s="12"/>
      <c r="C18" s="12"/>
      <c r="D18" s="12"/>
      <c r="E18" s="12"/>
      <c r="F18" s="12"/>
      <c r="G18" s="12"/>
      <c r="H18" s="12"/>
      <c r="I18" s="12"/>
      <c r="J18" s="13"/>
    </row>
    <row r="19" spans="1:10">
      <c r="A19" s="11"/>
      <c r="B19" s="12"/>
      <c r="C19" s="19" t="s">
        <v>381</v>
      </c>
      <c r="D19" s="12"/>
      <c r="E19" s="12"/>
      <c r="F19" s="12"/>
      <c r="G19" s="12"/>
      <c r="H19" s="12"/>
      <c r="I19" s="12"/>
      <c r="J19" s="13"/>
    </row>
    <row r="20" spans="1:10" ht="9.75" customHeight="1" thickBot="1">
      <c r="A20" s="11"/>
      <c r="B20" s="12"/>
      <c r="C20" s="19"/>
      <c r="D20" s="12"/>
      <c r="E20" s="12"/>
      <c r="F20" s="12"/>
      <c r="G20" s="12"/>
      <c r="H20" s="12"/>
      <c r="I20" s="12"/>
      <c r="J20" s="13"/>
    </row>
    <row r="21" spans="1:10">
      <c r="A21" s="11"/>
      <c r="B21" s="12"/>
      <c r="C21" s="20" t="s">
        <v>382</v>
      </c>
      <c r="D21" s="21"/>
      <c r="E21" s="21"/>
      <c r="F21" s="21"/>
      <c r="G21" s="21"/>
      <c r="H21" s="22"/>
      <c r="I21" s="12"/>
      <c r="J21" s="13"/>
    </row>
    <row r="22" spans="1:10">
      <c r="A22" s="11"/>
      <c r="B22" s="12"/>
      <c r="C22" s="23" t="s">
        <v>383</v>
      </c>
      <c r="D22" s="24"/>
      <c r="E22" s="24"/>
      <c r="F22" s="24"/>
      <c r="G22" s="24"/>
      <c r="H22" s="25"/>
      <c r="I22" s="12"/>
      <c r="J22" s="13"/>
    </row>
    <row r="23" spans="1:10">
      <c r="A23" s="11"/>
      <c r="B23" s="12"/>
      <c r="C23" s="23" t="s">
        <v>384</v>
      </c>
      <c r="D23" s="24"/>
      <c r="E23" s="24"/>
      <c r="F23" s="24"/>
      <c r="G23" s="24"/>
      <c r="H23" s="25"/>
      <c r="I23" s="12"/>
      <c r="J23" s="13"/>
    </row>
    <row r="24" spans="1:10" ht="17.25" thickBot="1">
      <c r="A24" s="11"/>
      <c r="B24" s="12"/>
      <c r="C24" s="26" t="s">
        <v>385</v>
      </c>
      <c r="D24" s="27"/>
      <c r="E24" s="27"/>
      <c r="F24" s="27"/>
      <c r="G24" s="27"/>
      <c r="H24" s="28"/>
      <c r="I24" s="12"/>
      <c r="J24" s="13"/>
    </row>
    <row r="25" spans="1:10">
      <c r="A25" s="11"/>
      <c r="B25" s="12"/>
      <c r="C25" s="12"/>
      <c r="D25" s="12"/>
      <c r="E25" s="12"/>
      <c r="F25" s="12"/>
      <c r="G25" s="12"/>
      <c r="H25" s="12"/>
      <c r="I25" s="12"/>
      <c r="J25" s="13"/>
    </row>
    <row r="26" spans="1:10">
      <c r="A26" s="29" t="s">
        <v>386</v>
      </c>
      <c r="B26" s="12" t="s">
        <v>387</v>
      </c>
      <c r="C26" s="12"/>
      <c r="D26" s="12"/>
      <c r="E26" s="12"/>
      <c r="F26" s="12"/>
      <c r="G26" s="12"/>
      <c r="H26" s="12"/>
      <c r="I26" s="12"/>
      <c r="J26" s="13"/>
    </row>
    <row r="27" spans="1:10">
      <c r="A27" s="29" t="s">
        <v>388</v>
      </c>
      <c r="B27" s="12" t="s">
        <v>389</v>
      </c>
      <c r="C27" s="12"/>
      <c r="D27" s="12"/>
      <c r="E27" s="12"/>
      <c r="F27" s="12"/>
      <c r="G27" s="12"/>
      <c r="H27" s="12"/>
      <c r="I27" s="12"/>
      <c r="J27" s="13"/>
    </row>
    <row r="28" spans="1:10">
      <c r="A28" s="29" t="s">
        <v>390</v>
      </c>
      <c r="B28" s="12" t="s">
        <v>391</v>
      </c>
      <c r="C28" s="12"/>
      <c r="D28" s="12"/>
      <c r="E28" s="12"/>
      <c r="F28" s="12"/>
      <c r="G28" s="12"/>
      <c r="H28" s="12"/>
      <c r="I28" s="12"/>
      <c r="J28" s="13"/>
    </row>
    <row r="29" spans="1:10">
      <c r="A29" s="29" t="s">
        <v>392</v>
      </c>
      <c r="B29" s="30" t="s">
        <v>393</v>
      </c>
      <c r="C29" s="12"/>
      <c r="D29" s="12"/>
      <c r="E29" s="12"/>
      <c r="F29" s="12"/>
      <c r="G29" s="12"/>
      <c r="H29" s="12"/>
      <c r="I29" s="12"/>
      <c r="J29" s="13"/>
    </row>
    <row r="30" spans="1:10">
      <c r="A30" s="29" t="s">
        <v>394</v>
      </c>
      <c r="B30" s="30" t="s">
        <v>395</v>
      </c>
      <c r="C30" s="12"/>
      <c r="D30" s="12"/>
      <c r="E30" s="12"/>
      <c r="F30" s="12"/>
      <c r="G30" s="12"/>
      <c r="H30" s="12"/>
      <c r="I30" s="12"/>
      <c r="J30" s="13"/>
    </row>
    <row r="31" spans="1:10">
      <c r="A31" s="29" t="s">
        <v>396</v>
      </c>
      <c r="B31" s="30" t="s">
        <v>397</v>
      </c>
      <c r="C31" s="12"/>
      <c r="D31" s="12"/>
      <c r="E31" s="12"/>
      <c r="F31" s="12"/>
      <c r="G31" s="12"/>
      <c r="H31" s="12"/>
      <c r="I31" s="12"/>
      <c r="J31" s="13"/>
    </row>
    <row r="32" spans="1:10">
      <c r="A32" s="29" t="s">
        <v>398</v>
      </c>
      <c r="B32" s="30" t="s">
        <v>399</v>
      </c>
      <c r="C32" s="12"/>
      <c r="D32" s="12"/>
      <c r="E32" s="12"/>
      <c r="F32" s="12"/>
      <c r="G32" s="12"/>
      <c r="H32" s="12"/>
      <c r="I32" s="12"/>
      <c r="J32" s="13"/>
    </row>
    <row r="33" spans="1:10">
      <c r="A33" s="29" t="s">
        <v>400</v>
      </c>
      <c r="B33" s="30" t="s">
        <v>401</v>
      </c>
      <c r="C33" s="12"/>
      <c r="D33" s="12"/>
      <c r="E33" s="12"/>
      <c r="F33" s="12"/>
      <c r="G33" s="12"/>
      <c r="H33" s="12"/>
      <c r="I33" s="12"/>
      <c r="J33" s="13"/>
    </row>
    <row r="34" spans="1:10">
      <c r="A34" s="29" t="s">
        <v>402</v>
      </c>
      <c r="B34" s="30" t="s">
        <v>403</v>
      </c>
      <c r="C34" s="12"/>
      <c r="D34" s="12"/>
      <c r="E34" s="12"/>
      <c r="F34" s="12"/>
      <c r="G34" s="12"/>
      <c r="H34" s="12"/>
      <c r="I34" s="12"/>
      <c r="J34" s="13"/>
    </row>
    <row r="35" spans="1:10">
      <c r="A35" s="29" t="s">
        <v>404</v>
      </c>
      <c r="B35" s="30" t="s">
        <v>405</v>
      </c>
      <c r="C35" s="12"/>
      <c r="D35" s="12"/>
      <c r="E35" s="12"/>
      <c r="F35" s="12"/>
      <c r="G35" s="12"/>
      <c r="H35" s="12"/>
      <c r="I35" s="12"/>
      <c r="J35" s="13"/>
    </row>
    <row r="36" spans="1:10">
      <c r="A36" s="29" t="s">
        <v>406</v>
      </c>
      <c r="B36" s="30" t="s">
        <v>407</v>
      </c>
      <c r="C36" s="12"/>
      <c r="D36" s="12"/>
      <c r="E36" s="12"/>
      <c r="F36" s="12"/>
      <c r="G36" s="12"/>
      <c r="H36" s="12"/>
      <c r="I36" s="12"/>
      <c r="J36" s="13"/>
    </row>
    <row r="37" spans="1:10">
      <c r="A37" s="29" t="s">
        <v>408</v>
      </c>
      <c r="B37" s="30" t="s">
        <v>409</v>
      </c>
      <c r="C37" s="12"/>
      <c r="D37" s="12"/>
      <c r="E37" s="12"/>
      <c r="F37" s="12"/>
      <c r="G37" s="12"/>
      <c r="H37" s="12"/>
      <c r="I37" s="12"/>
      <c r="J37" s="13"/>
    </row>
    <row r="38" spans="1:10">
      <c r="A38" s="29" t="s">
        <v>410</v>
      </c>
      <c r="B38" s="30" t="s">
        <v>411</v>
      </c>
      <c r="C38" s="12"/>
      <c r="D38" s="12"/>
      <c r="E38" s="12"/>
      <c r="F38" s="12"/>
      <c r="G38" s="12"/>
      <c r="H38" s="12"/>
      <c r="I38" s="12"/>
      <c r="J38" s="13"/>
    </row>
    <row r="39" spans="1:10">
      <c r="A39" s="29" t="s">
        <v>412</v>
      </c>
      <c r="B39" s="30" t="s">
        <v>413</v>
      </c>
      <c r="C39" s="12"/>
      <c r="D39" s="12"/>
      <c r="E39" s="12"/>
      <c r="F39" s="12"/>
      <c r="G39" s="12"/>
      <c r="H39" s="12"/>
      <c r="I39" s="12"/>
      <c r="J39" s="13"/>
    </row>
    <row r="40" spans="1:10">
      <c r="A40" s="29" t="s">
        <v>414</v>
      </c>
      <c r="B40" s="30" t="s">
        <v>415</v>
      </c>
      <c r="C40" s="12"/>
      <c r="D40" s="12"/>
      <c r="E40" s="12"/>
      <c r="F40" s="12"/>
      <c r="G40" s="12"/>
      <c r="H40" s="12"/>
      <c r="I40" s="12"/>
      <c r="J40" s="13"/>
    </row>
    <row r="41" spans="1:10">
      <c r="A41" s="29" t="s">
        <v>416</v>
      </c>
      <c r="B41" s="30" t="s">
        <v>417</v>
      </c>
      <c r="C41" s="12"/>
      <c r="D41" s="12"/>
      <c r="E41" s="12"/>
      <c r="F41" s="12"/>
      <c r="G41" s="12"/>
      <c r="H41" s="12"/>
      <c r="I41" s="12"/>
      <c r="J41" s="13"/>
    </row>
    <row r="42" spans="1:10">
      <c r="A42" s="29" t="s">
        <v>418</v>
      </c>
      <c r="B42" s="30" t="s">
        <v>419</v>
      </c>
      <c r="C42" s="12"/>
      <c r="D42" s="12"/>
      <c r="E42" s="12"/>
      <c r="F42" s="12"/>
      <c r="G42" s="12"/>
      <c r="H42" s="12"/>
      <c r="I42" s="12"/>
      <c r="J42" s="13"/>
    </row>
    <row r="43" spans="1:10">
      <c r="A43" s="11"/>
      <c r="B43" s="12"/>
      <c r="C43" s="12"/>
      <c r="D43" s="12"/>
      <c r="E43" s="12"/>
      <c r="F43" s="12"/>
      <c r="G43" s="12"/>
      <c r="H43" s="12"/>
      <c r="I43" s="12"/>
      <c r="J43" s="13"/>
    </row>
    <row r="44" spans="1:10">
      <c r="A44" s="11"/>
      <c r="B44" s="12"/>
      <c r="C44" s="12"/>
      <c r="D44" s="12"/>
      <c r="E44" s="12"/>
      <c r="F44" s="12"/>
      <c r="G44" s="12"/>
      <c r="H44" s="12"/>
      <c r="I44" s="12"/>
      <c r="J44" s="13"/>
    </row>
    <row r="45" spans="1:10">
      <c r="A45" s="11"/>
      <c r="B45" s="12"/>
      <c r="C45" s="12"/>
      <c r="D45" s="12"/>
      <c r="E45" s="12"/>
      <c r="F45" s="12"/>
      <c r="G45" s="12"/>
      <c r="H45" s="12"/>
      <c r="I45" s="12"/>
      <c r="J45" s="13"/>
    </row>
    <row r="46" spans="1:10">
      <c r="A46" s="11"/>
      <c r="B46" s="12"/>
      <c r="C46" s="12"/>
      <c r="D46" s="12"/>
      <c r="E46" s="12"/>
      <c r="F46" s="12"/>
      <c r="G46" s="12"/>
      <c r="H46" s="12"/>
      <c r="I46" s="12"/>
      <c r="J46" s="13"/>
    </row>
    <row r="47" spans="1:10">
      <c r="A47" s="11"/>
      <c r="B47" s="12"/>
      <c r="C47" s="12"/>
      <c r="D47" s="12"/>
      <c r="E47" s="12"/>
      <c r="F47" s="12"/>
      <c r="G47" s="12"/>
      <c r="H47" s="12"/>
      <c r="I47" s="12"/>
      <c r="J47" s="13"/>
    </row>
    <row r="48" spans="1:10">
      <c r="A48" s="11"/>
      <c r="B48" s="12"/>
      <c r="C48" s="12"/>
      <c r="D48" s="12"/>
      <c r="E48" s="12"/>
      <c r="F48" s="12"/>
      <c r="G48" s="12"/>
      <c r="H48" s="12"/>
      <c r="I48" s="12"/>
      <c r="J48" s="13"/>
    </row>
    <row r="49" spans="1:10">
      <c r="A49" s="11"/>
      <c r="B49" s="12"/>
      <c r="C49" s="12"/>
      <c r="D49" s="12"/>
      <c r="E49" s="12"/>
      <c r="F49" s="12"/>
      <c r="G49" s="12"/>
      <c r="H49" s="12"/>
      <c r="I49" s="19"/>
      <c r="J49" s="13"/>
    </row>
    <row r="50" spans="1:10" ht="17.25" thickBot="1">
      <c r="A50" s="16"/>
      <c r="B50" s="1"/>
      <c r="C50" s="1"/>
      <c r="D50" s="1"/>
      <c r="E50" s="1"/>
      <c r="F50" s="1"/>
      <c r="G50" s="1"/>
      <c r="H50" s="1"/>
      <c r="I50" s="1"/>
      <c r="J50" s="2"/>
    </row>
  </sheetData>
  <sheetProtection sheet="1" scenarios="1"/>
  <mergeCells count="6">
    <mergeCell ref="C11:H17"/>
    <mergeCell ref="A1:J1"/>
    <mergeCell ref="A2:J2"/>
    <mergeCell ref="A3:J3"/>
    <mergeCell ref="A4:J4"/>
    <mergeCell ref="A5:H5"/>
  </mergeCells>
  <pageMargins left="0.43307086614173229" right="0.35433070866141736" top="0.47244094488188981" bottom="0.62992125984251968"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sheetPr>
    <tabColor rgb="FFFFFF00"/>
  </sheetPr>
  <dimension ref="A1:H58"/>
  <sheetViews>
    <sheetView view="pageBreakPreview" zoomScaleSheetLayoutView="100" workbookViewId="0">
      <selection activeCell="G41" sqref="G41"/>
    </sheetView>
  </sheetViews>
  <sheetFormatPr baseColWidth="10" defaultColWidth="11.28515625" defaultRowHeight="16.5"/>
  <cols>
    <col min="1" max="1" width="1.140625" style="229" customWidth="1"/>
    <col min="2" max="2" width="31.7109375" style="229" customWidth="1"/>
    <col min="3" max="4" width="14.28515625" style="121" customWidth="1"/>
    <col min="5" max="5" width="13.140625" style="121" customWidth="1"/>
    <col min="6" max="6" width="14" style="121" customWidth="1"/>
    <col min="7" max="7" width="15" style="121" customWidth="1"/>
    <col min="8" max="8" width="14.28515625" style="121" customWidth="1"/>
    <col min="9" max="16384" width="11.28515625" style="121"/>
  </cols>
  <sheetData>
    <row r="1" spans="1:8">
      <c r="A1" s="1251" t="s">
        <v>23</v>
      </c>
      <c r="B1" s="1251"/>
      <c r="C1" s="1251"/>
      <c r="D1" s="1251"/>
      <c r="E1" s="1251"/>
      <c r="F1" s="1251"/>
      <c r="G1" s="1251"/>
      <c r="H1" s="1251"/>
    </row>
    <row r="2" spans="1:8" s="163" customFormat="1" ht="15.75">
      <c r="A2" s="1251" t="s">
        <v>11</v>
      </c>
      <c r="B2" s="1251"/>
      <c r="C2" s="1251"/>
      <c r="D2" s="1251"/>
      <c r="E2" s="1251"/>
      <c r="F2" s="1251"/>
      <c r="G2" s="1251"/>
      <c r="H2" s="1251"/>
    </row>
    <row r="3" spans="1:8" s="163" customFormat="1" ht="15.75">
      <c r="A3" s="1252" t="str">
        <f>'ETCA-I-01'!A3:G3</f>
        <v>TELEVISORA DE HERMOSILLO, S.A. de C.V.</v>
      </c>
      <c r="B3" s="1252"/>
      <c r="C3" s="1252"/>
      <c r="D3" s="1252"/>
      <c r="E3" s="1252"/>
      <c r="F3" s="1252"/>
      <c r="G3" s="1252"/>
      <c r="H3" s="1252"/>
    </row>
    <row r="4" spans="1:8" s="163" customFormat="1">
      <c r="A4" s="1253" t="str">
        <f>'ETCA-I-03'!A4:D4</f>
        <v>Del 01 de Enero al 30 de Septiembre de 2019</v>
      </c>
      <c r="B4" s="1253"/>
      <c r="C4" s="1253"/>
      <c r="D4" s="1253"/>
      <c r="E4" s="1253"/>
      <c r="F4" s="1253"/>
      <c r="G4" s="1253"/>
      <c r="H4" s="1253"/>
    </row>
    <row r="5" spans="1:8" s="165" customFormat="1" ht="17.25" thickBot="1">
      <c r="A5" s="164"/>
      <c r="B5" s="164"/>
      <c r="C5" s="1254" t="s">
        <v>87</v>
      </c>
      <c r="D5" s="1254"/>
      <c r="E5" s="1254"/>
      <c r="F5" s="1254"/>
      <c r="G5" s="524"/>
      <c r="H5" s="49"/>
    </row>
    <row r="6" spans="1:8" s="200" customFormat="1" ht="17.25" thickBot="1">
      <c r="A6" s="1324" t="s">
        <v>1035</v>
      </c>
      <c r="B6" s="1325"/>
      <c r="C6" s="1313" t="s">
        <v>439</v>
      </c>
      <c r="D6" s="1314"/>
      <c r="E6" s="1314"/>
      <c r="F6" s="1314"/>
      <c r="G6" s="1315"/>
      <c r="H6" s="791"/>
    </row>
    <row r="7" spans="1:8" s="200" customFormat="1" ht="39" thickBot="1">
      <c r="A7" s="1326"/>
      <c r="B7" s="1327"/>
      <c r="C7" s="900" t="s">
        <v>1036</v>
      </c>
      <c r="D7" s="900" t="s">
        <v>420</v>
      </c>
      <c r="E7" s="900" t="s">
        <v>443</v>
      </c>
      <c r="F7" s="901" t="s">
        <v>789</v>
      </c>
      <c r="G7" s="901" t="s">
        <v>1037</v>
      </c>
      <c r="H7" s="902" t="s">
        <v>421</v>
      </c>
    </row>
    <row r="8" spans="1:8" s="200" customFormat="1" ht="17.25" thickBot="1">
      <c r="A8" s="1328"/>
      <c r="B8" s="1329"/>
      <c r="C8" s="214" t="s">
        <v>422</v>
      </c>
      <c r="D8" s="214" t="s">
        <v>423</v>
      </c>
      <c r="E8" s="214" t="s">
        <v>424</v>
      </c>
      <c r="F8" s="792" t="s">
        <v>425</v>
      </c>
      <c r="G8" s="792" t="s">
        <v>426</v>
      </c>
      <c r="H8" s="214" t="s">
        <v>427</v>
      </c>
    </row>
    <row r="9" spans="1:8" s="200" customFormat="1" ht="8.25" customHeight="1">
      <c r="A9" s="204"/>
      <c r="B9" s="788"/>
      <c r="C9" s="793"/>
      <c r="D9" s="793"/>
      <c r="E9" s="794"/>
      <c r="F9" s="793"/>
      <c r="G9" s="793"/>
      <c r="H9" s="794"/>
    </row>
    <row r="10" spans="1:8" ht="17.100000000000001" customHeight="1">
      <c r="A10" s="205"/>
      <c r="B10" s="789" t="s">
        <v>202</v>
      </c>
      <c r="C10" s="795"/>
      <c r="D10" s="795"/>
      <c r="E10" s="796">
        <f>C10+D10</f>
        <v>0</v>
      </c>
      <c r="F10" s="795"/>
      <c r="G10" s="795"/>
      <c r="H10" s="796">
        <f>G10-C10</f>
        <v>0</v>
      </c>
    </row>
    <row r="11" spans="1:8" ht="17.100000000000001" customHeight="1">
      <c r="A11" s="205"/>
      <c r="B11" s="789" t="s">
        <v>203</v>
      </c>
      <c r="C11" s="795">
        <v>0</v>
      </c>
      <c r="D11" s="795">
        <v>0</v>
      </c>
      <c r="E11" s="796">
        <f t="shared" ref="E11:E19" si="0">C11+D11</f>
        <v>0</v>
      </c>
      <c r="F11" s="795">
        <v>0</v>
      </c>
      <c r="G11" s="795">
        <v>0</v>
      </c>
      <c r="H11" s="796">
        <f t="shared" ref="H11:H20" si="1">G11-C11</f>
        <v>0</v>
      </c>
    </row>
    <row r="12" spans="1:8" ht="17.100000000000001" customHeight="1">
      <c r="A12" s="205"/>
      <c r="B12" s="789" t="s">
        <v>428</v>
      </c>
      <c r="C12" s="795">
        <v>0</v>
      </c>
      <c r="D12" s="795"/>
      <c r="E12" s="796">
        <f t="shared" si="0"/>
        <v>0</v>
      </c>
      <c r="F12" s="795"/>
      <c r="G12" s="795"/>
      <c r="H12" s="796">
        <f t="shared" si="1"/>
        <v>0</v>
      </c>
    </row>
    <row r="13" spans="1:8" ht="17.100000000000001" customHeight="1">
      <c r="A13" s="205"/>
      <c r="B13" s="789" t="s">
        <v>205</v>
      </c>
      <c r="C13" s="795">
        <v>0</v>
      </c>
      <c r="D13" s="795"/>
      <c r="E13" s="796">
        <f t="shared" si="0"/>
        <v>0</v>
      </c>
      <c r="F13" s="795"/>
      <c r="G13" s="795"/>
      <c r="H13" s="796">
        <f t="shared" si="1"/>
        <v>0</v>
      </c>
    </row>
    <row r="14" spans="1:8" ht="17.100000000000001" customHeight="1">
      <c r="A14" s="205"/>
      <c r="B14" s="789" t="s">
        <v>429</v>
      </c>
      <c r="C14" s="795">
        <v>0</v>
      </c>
      <c r="D14" s="795"/>
      <c r="E14" s="796">
        <f t="shared" si="0"/>
        <v>0</v>
      </c>
      <c r="F14" s="795"/>
      <c r="G14" s="797"/>
      <c r="H14" s="796">
        <f t="shared" si="1"/>
        <v>0</v>
      </c>
    </row>
    <row r="15" spans="1:8" ht="17.100000000000001" customHeight="1">
      <c r="A15" s="205"/>
      <c r="B15" s="789" t="s">
        <v>430</v>
      </c>
      <c r="C15" s="795">
        <v>0</v>
      </c>
      <c r="D15" s="795"/>
      <c r="E15" s="796">
        <f t="shared" si="0"/>
        <v>0</v>
      </c>
      <c r="F15" s="795"/>
      <c r="G15" s="795"/>
      <c r="H15" s="796">
        <f t="shared" si="1"/>
        <v>0</v>
      </c>
    </row>
    <row r="16" spans="1:8" ht="29.25" customHeight="1">
      <c r="A16" s="205"/>
      <c r="B16" s="789" t="s">
        <v>1038</v>
      </c>
      <c r="C16" s="795">
        <v>70528385</v>
      </c>
      <c r="D16" s="795"/>
      <c r="E16" s="796">
        <f t="shared" si="0"/>
        <v>70528385</v>
      </c>
      <c r="F16" s="795">
        <v>53101147</v>
      </c>
      <c r="G16" s="795">
        <v>46120895</v>
      </c>
      <c r="H16" s="796">
        <f t="shared" si="1"/>
        <v>-24407490</v>
      </c>
    </row>
    <row r="17" spans="1:8" ht="55.5" customHeight="1">
      <c r="A17" s="205"/>
      <c r="B17" s="789" t="s">
        <v>1039</v>
      </c>
      <c r="C17" s="795"/>
      <c r="D17" s="795"/>
      <c r="E17" s="796">
        <f t="shared" si="0"/>
        <v>0</v>
      </c>
      <c r="F17" s="795"/>
      <c r="G17" s="795"/>
      <c r="H17" s="796">
        <f t="shared" si="1"/>
        <v>0</v>
      </c>
    </row>
    <row r="18" spans="1:8" ht="25.5">
      <c r="A18" s="205"/>
      <c r="B18" s="789" t="s">
        <v>1043</v>
      </c>
      <c r="C18" s="795">
        <v>18000000</v>
      </c>
      <c r="D18" s="795">
        <v>0</v>
      </c>
      <c r="E18" s="796">
        <f t="shared" si="0"/>
        <v>18000000</v>
      </c>
      <c r="F18" s="795">
        <v>12165871</v>
      </c>
      <c r="G18" s="795">
        <v>12165871</v>
      </c>
      <c r="H18" s="796">
        <f t="shared" si="1"/>
        <v>-5834129</v>
      </c>
    </row>
    <row r="19" spans="1:8" ht="17.100000000000001" customHeight="1" thickBot="1">
      <c r="A19" s="206"/>
      <c r="B19" s="790" t="s">
        <v>431</v>
      </c>
      <c r="C19" s="798"/>
      <c r="D19" s="798"/>
      <c r="E19" s="799">
        <f t="shared" si="0"/>
        <v>0</v>
      </c>
      <c r="F19" s="798"/>
      <c r="G19" s="798"/>
      <c r="H19" s="799">
        <f t="shared" si="1"/>
        <v>0</v>
      </c>
    </row>
    <row r="20" spans="1:8" s="230" customFormat="1" ht="28.5" customHeight="1" thickBot="1">
      <c r="A20" s="1330" t="s">
        <v>253</v>
      </c>
      <c r="B20" s="1331"/>
      <c r="C20" s="800">
        <f>C10+C11+C12+C13+C14+C15+C16+C17+C18+C19</f>
        <v>88528385</v>
      </c>
      <c r="D20" s="800">
        <f>D10+D11+D12+D13+D14+D15+D16+D17+D18+D19</f>
        <v>0</v>
      </c>
      <c r="E20" s="800">
        <f>E10+E11+E12+E13+E14+E15+E16+E17+E18+E19</f>
        <v>88528385</v>
      </c>
      <c r="F20" s="800">
        <f>F10+F11+F12+F13+F14+F15+F16+F17+F18+F19</f>
        <v>65267018</v>
      </c>
      <c r="G20" s="800">
        <f>G10+G11+G12+G13+G14+G15+G16+G17+G18+G19</f>
        <v>58286766</v>
      </c>
      <c r="H20" s="800">
        <f t="shared" si="1"/>
        <v>-30241619</v>
      </c>
    </row>
    <row r="21" spans="1:8" ht="22.5" customHeight="1" thickBot="1">
      <c r="A21" s="207"/>
      <c r="B21" s="207"/>
      <c r="C21" s="208"/>
      <c r="D21" s="208"/>
      <c r="E21" s="208"/>
      <c r="F21" s="209"/>
      <c r="G21" s="777" t="s">
        <v>1040</v>
      </c>
      <c r="H21" s="778" t="str">
        <f>IF(($G$20-$C$20)&lt;=0,"",$G$20-$C$20)</f>
        <v/>
      </c>
    </row>
    <row r="22" spans="1:8" ht="10.5" customHeight="1" thickBot="1">
      <c r="A22" s="210"/>
      <c r="B22" s="210"/>
      <c r="C22" s="211"/>
      <c r="D22" s="211"/>
      <c r="E22" s="211"/>
      <c r="F22" s="212"/>
      <c r="G22" s="213"/>
      <c r="H22" s="209"/>
    </row>
    <row r="23" spans="1:8" s="200" customFormat="1" ht="17.25" thickBot="1">
      <c r="A23" s="1318" t="s">
        <v>1041</v>
      </c>
      <c r="B23" s="1319"/>
      <c r="C23" s="1313" t="s">
        <v>439</v>
      </c>
      <c r="D23" s="1314"/>
      <c r="E23" s="1314"/>
      <c r="F23" s="1314"/>
      <c r="G23" s="1315"/>
      <c r="H23" s="791"/>
    </row>
    <row r="24" spans="1:8" s="200" customFormat="1" ht="39" thickBot="1">
      <c r="A24" s="1320"/>
      <c r="B24" s="1321"/>
      <c r="C24" s="900" t="s">
        <v>1036</v>
      </c>
      <c r="D24" s="900" t="s">
        <v>420</v>
      </c>
      <c r="E24" s="900" t="s">
        <v>443</v>
      </c>
      <c r="F24" s="901" t="s">
        <v>789</v>
      </c>
      <c r="G24" s="901" t="s">
        <v>1037</v>
      </c>
      <c r="H24" s="902" t="s">
        <v>421</v>
      </c>
    </row>
    <row r="25" spans="1:8" s="200" customFormat="1" ht="17.25" thickBot="1">
      <c r="A25" s="1322"/>
      <c r="B25" s="1323"/>
      <c r="C25" s="214" t="s">
        <v>422</v>
      </c>
      <c r="D25" s="214" t="s">
        <v>423</v>
      </c>
      <c r="E25" s="214" t="s">
        <v>424</v>
      </c>
      <c r="F25" s="792" t="s">
        <v>425</v>
      </c>
      <c r="G25" s="792" t="s">
        <v>426</v>
      </c>
      <c r="H25" s="214" t="s">
        <v>427</v>
      </c>
    </row>
    <row r="26" spans="1:8" s="215" customFormat="1" ht="48" customHeight="1">
      <c r="A26" s="1306" t="s">
        <v>1042</v>
      </c>
      <c r="B26" s="1307"/>
      <c r="C26" s="472">
        <f t="shared" ref="C26:H26" si="2">SUM(C27,C28,C29,C30,C31,C32,C33,C34)</f>
        <v>0</v>
      </c>
      <c r="D26" s="472">
        <f t="shared" si="2"/>
        <v>0</v>
      </c>
      <c r="E26" s="472">
        <f t="shared" si="2"/>
        <v>0</v>
      </c>
      <c r="F26" s="472">
        <f t="shared" si="2"/>
        <v>0</v>
      </c>
      <c r="G26" s="472">
        <f t="shared" si="2"/>
        <v>0</v>
      </c>
      <c r="H26" s="472">
        <f t="shared" si="2"/>
        <v>0</v>
      </c>
    </row>
    <row r="27" spans="1:8" s="215" customFormat="1" ht="17.100000000000001" customHeight="1">
      <c r="A27" s="216" t="s">
        <v>432</v>
      </c>
      <c r="B27" s="217"/>
      <c r="C27" s="473">
        <v>0</v>
      </c>
      <c r="D27" s="473">
        <v>0</v>
      </c>
      <c r="E27" s="474">
        <f>C27+D27</f>
        <v>0</v>
      </c>
      <c r="F27" s="473">
        <v>0</v>
      </c>
      <c r="G27" s="473">
        <v>0</v>
      </c>
      <c r="H27" s="475">
        <f>G27-C27</f>
        <v>0</v>
      </c>
    </row>
    <row r="28" spans="1:8" s="215" customFormat="1" ht="17.100000000000001" customHeight="1">
      <c r="A28" s="216"/>
      <c r="B28" s="221" t="s">
        <v>203</v>
      </c>
      <c r="C28" s="473"/>
      <c r="D28" s="473"/>
      <c r="E28" s="474"/>
      <c r="F28" s="473"/>
      <c r="G28" s="473"/>
      <c r="H28" s="475"/>
    </row>
    <row r="29" spans="1:8" s="215" customFormat="1" ht="17.100000000000001" customHeight="1">
      <c r="A29" s="216" t="s">
        <v>428</v>
      </c>
      <c r="B29" s="217"/>
      <c r="C29" s="473"/>
      <c r="D29" s="473"/>
      <c r="E29" s="474">
        <f t="shared" ref="E29:E43" si="3">C29+D29</f>
        <v>0</v>
      </c>
      <c r="F29" s="473"/>
      <c r="G29" s="473"/>
      <c r="H29" s="475">
        <f t="shared" ref="H29:H43" si="4">G29-C29</f>
        <v>0</v>
      </c>
    </row>
    <row r="30" spans="1:8" s="215" customFormat="1">
      <c r="A30" s="1308" t="s">
        <v>205</v>
      </c>
      <c r="B30" s="1309"/>
      <c r="C30" s="473"/>
      <c r="D30" s="473"/>
      <c r="E30" s="474">
        <f t="shared" si="3"/>
        <v>0</v>
      </c>
      <c r="F30" s="473"/>
      <c r="G30" s="473"/>
      <c r="H30" s="475">
        <f t="shared" si="4"/>
        <v>0</v>
      </c>
    </row>
    <row r="31" spans="1:8" s="215" customFormat="1" ht="17.100000000000001" customHeight="1">
      <c r="A31" s="1308" t="s">
        <v>1059</v>
      </c>
      <c r="B31" s="1309"/>
      <c r="C31" s="473"/>
      <c r="D31" s="473"/>
      <c r="E31" s="474">
        <f t="shared" si="3"/>
        <v>0</v>
      </c>
      <c r="F31" s="473"/>
      <c r="G31" s="473"/>
      <c r="H31" s="475">
        <f t="shared" si="4"/>
        <v>0</v>
      </c>
    </row>
    <row r="32" spans="1:8" ht="17.100000000000001" customHeight="1">
      <c r="A32" s="1308" t="s">
        <v>1060</v>
      </c>
      <c r="B32" s="1309" t="s">
        <v>433</v>
      </c>
      <c r="C32" s="476"/>
      <c r="D32" s="476"/>
      <c r="E32" s="474">
        <f t="shared" si="3"/>
        <v>0</v>
      </c>
      <c r="F32" s="476"/>
      <c r="G32" s="476"/>
      <c r="H32" s="475">
        <f t="shared" si="4"/>
        <v>0</v>
      </c>
    </row>
    <row r="33" spans="1:8" s="215" customFormat="1" ht="51" customHeight="1">
      <c r="A33" s="903"/>
      <c r="B33" s="904" t="s">
        <v>1039</v>
      </c>
      <c r="C33" s="473"/>
      <c r="D33" s="473"/>
      <c r="E33" s="474">
        <f t="shared" si="3"/>
        <v>0</v>
      </c>
      <c r="F33" s="473"/>
      <c r="G33" s="473"/>
      <c r="H33" s="475">
        <f t="shared" si="4"/>
        <v>0</v>
      </c>
    </row>
    <row r="34" spans="1:8" s="215" customFormat="1" ht="27.75" customHeight="1">
      <c r="A34" s="1308" t="s">
        <v>1043</v>
      </c>
      <c r="B34" s="1309"/>
      <c r="C34" s="473"/>
      <c r="D34" s="473"/>
      <c r="E34" s="474">
        <f t="shared" si="3"/>
        <v>0</v>
      </c>
      <c r="F34" s="473"/>
      <c r="G34" s="473"/>
      <c r="H34" s="475">
        <f t="shared" si="4"/>
        <v>0</v>
      </c>
    </row>
    <row r="35" spans="1:8" s="215" customFormat="1" ht="8.25" customHeight="1">
      <c r="A35" s="218"/>
      <c r="B35" s="219"/>
      <c r="C35" s="473"/>
      <c r="D35" s="473"/>
      <c r="E35" s="474"/>
      <c r="F35" s="473"/>
      <c r="G35" s="473"/>
      <c r="H35" s="475"/>
    </row>
    <row r="36" spans="1:8" s="215" customFormat="1" ht="66.75" customHeight="1">
      <c r="A36" s="1316" t="s">
        <v>1044</v>
      </c>
      <c r="B36" s="1317"/>
      <c r="C36" s="472">
        <f t="shared" ref="C36:H36" si="5">SUM(C37:C40)</f>
        <v>88528385</v>
      </c>
      <c r="D36" s="472">
        <f t="shared" si="5"/>
        <v>0</v>
      </c>
      <c r="E36" s="472">
        <f t="shared" si="5"/>
        <v>88528385</v>
      </c>
      <c r="F36" s="472">
        <f t="shared" si="5"/>
        <v>65267018</v>
      </c>
      <c r="G36" s="472">
        <f t="shared" si="5"/>
        <v>58286766</v>
      </c>
      <c r="H36" s="472">
        <f t="shared" si="5"/>
        <v>-30241619</v>
      </c>
    </row>
    <row r="37" spans="1:8" s="215" customFormat="1" ht="17.100000000000001" customHeight="1">
      <c r="A37" s="220"/>
      <c r="B37" s="221" t="s">
        <v>203</v>
      </c>
      <c r="C37" s="473">
        <v>0</v>
      </c>
      <c r="D37" s="473"/>
      <c r="E37" s="474">
        <f t="shared" si="3"/>
        <v>0</v>
      </c>
      <c r="F37" s="473"/>
      <c r="G37" s="473"/>
      <c r="H37" s="475">
        <f t="shared" si="4"/>
        <v>0</v>
      </c>
    </row>
    <row r="38" spans="1:8" s="215" customFormat="1" ht="17.100000000000001" customHeight="1">
      <c r="A38" s="220"/>
      <c r="B38" s="221" t="s">
        <v>1059</v>
      </c>
      <c r="C38" s="473">
        <v>0</v>
      </c>
      <c r="D38" s="473"/>
      <c r="E38" s="474"/>
      <c r="F38" s="473"/>
      <c r="G38" s="473"/>
      <c r="H38" s="475"/>
    </row>
    <row r="39" spans="1:8" s="215" customFormat="1" ht="30.75" customHeight="1">
      <c r="A39" s="220"/>
      <c r="B39" s="905" t="s">
        <v>1061</v>
      </c>
      <c r="C39" s="473">
        <v>70528385</v>
      </c>
      <c r="D39" s="473"/>
      <c r="E39" s="474">
        <f t="shared" si="3"/>
        <v>70528385</v>
      </c>
      <c r="F39" s="473">
        <v>53101147</v>
      </c>
      <c r="G39" s="473">
        <v>46120895</v>
      </c>
      <c r="H39" s="475">
        <f t="shared" si="4"/>
        <v>-24407490</v>
      </c>
    </row>
    <row r="40" spans="1:8" s="215" customFormat="1" ht="29.25" customHeight="1">
      <c r="A40" s="220"/>
      <c r="B40" s="222" t="s">
        <v>1043</v>
      </c>
      <c r="C40" s="473">
        <v>18000000</v>
      </c>
      <c r="D40" s="473">
        <v>0</v>
      </c>
      <c r="E40" s="474">
        <f t="shared" si="3"/>
        <v>18000000</v>
      </c>
      <c r="F40" s="473">
        <v>12165871</v>
      </c>
      <c r="G40" s="473">
        <v>12165871</v>
      </c>
      <c r="H40" s="475">
        <f t="shared" si="4"/>
        <v>-5834129</v>
      </c>
    </row>
    <row r="41" spans="1:8" s="215" customFormat="1" ht="6" customHeight="1">
      <c r="A41" s="220"/>
      <c r="B41" s="221"/>
      <c r="C41" s="473"/>
      <c r="D41" s="473"/>
      <c r="E41" s="474"/>
      <c r="F41" s="473"/>
      <c r="G41" s="473"/>
      <c r="H41" s="475"/>
    </row>
    <row r="42" spans="1:8" s="215" customFormat="1" ht="17.100000000000001" customHeight="1">
      <c r="A42" s="218" t="s">
        <v>435</v>
      </c>
      <c r="B42" s="219"/>
      <c r="C42" s="472">
        <f t="shared" ref="C42:H42" si="6">C43</f>
        <v>0</v>
      </c>
      <c r="D42" s="472">
        <f t="shared" si="6"/>
        <v>0</v>
      </c>
      <c r="E42" s="472">
        <f t="shared" si="6"/>
        <v>0</v>
      </c>
      <c r="F42" s="472">
        <f t="shared" si="6"/>
        <v>0</v>
      </c>
      <c r="G42" s="472">
        <f t="shared" si="6"/>
        <v>0</v>
      </c>
      <c r="H42" s="472">
        <f t="shared" si="6"/>
        <v>0</v>
      </c>
    </row>
    <row r="43" spans="1:8" s="215" customFormat="1" ht="17.100000000000001" customHeight="1">
      <c r="A43" s="218"/>
      <c r="B43" s="223" t="s">
        <v>431</v>
      </c>
      <c r="C43" s="473">
        <v>0</v>
      </c>
      <c r="D43" s="473"/>
      <c r="E43" s="474">
        <f t="shared" si="3"/>
        <v>0</v>
      </c>
      <c r="F43" s="473"/>
      <c r="G43" s="473"/>
      <c r="H43" s="475">
        <f t="shared" si="4"/>
        <v>0</v>
      </c>
    </row>
    <row r="44" spans="1:8" s="215" customFormat="1" ht="12.75" customHeight="1" thickBot="1">
      <c r="A44" s="224"/>
      <c r="B44" s="225"/>
      <c r="C44" s="477"/>
      <c r="D44" s="477"/>
      <c r="E44" s="478"/>
      <c r="F44" s="477"/>
      <c r="G44" s="477"/>
      <c r="H44" s="479"/>
    </row>
    <row r="45" spans="1:8" ht="21.75" customHeight="1" thickBot="1">
      <c r="A45" s="1311" t="s">
        <v>253</v>
      </c>
      <c r="B45" s="1312"/>
      <c r="C45" s="776">
        <f t="shared" ref="C45:H45" si="7">C26+C36+C42</f>
        <v>88528385</v>
      </c>
      <c r="D45" s="776">
        <f t="shared" si="7"/>
        <v>0</v>
      </c>
      <c r="E45" s="776">
        <f t="shared" si="7"/>
        <v>88528385</v>
      </c>
      <c r="F45" s="776">
        <f t="shared" si="7"/>
        <v>65267018</v>
      </c>
      <c r="G45" s="776">
        <f t="shared" si="7"/>
        <v>58286766</v>
      </c>
      <c r="H45" s="776">
        <f t="shared" si="7"/>
        <v>-30241619</v>
      </c>
    </row>
    <row r="46" spans="1:8" ht="23.25" customHeight="1" thickBot="1">
      <c r="A46" s="207"/>
      <c r="B46" s="207"/>
      <c r="C46" s="226"/>
      <c r="D46" s="226"/>
      <c r="E46" s="226"/>
      <c r="F46" s="227"/>
      <c r="G46" s="779" t="s">
        <v>1040</v>
      </c>
      <c r="H46" s="780" t="str">
        <f>IF(($G$45-$C$45)&lt;=0,"",$G$45-$C$45)</f>
        <v/>
      </c>
    </row>
    <row r="47" spans="1:8" ht="23.25" customHeight="1">
      <c r="A47" s="210"/>
      <c r="B47" s="210"/>
      <c r="C47" s="572"/>
      <c r="D47" s="572"/>
      <c r="E47" s="572"/>
      <c r="F47" s="573"/>
      <c r="G47" s="574"/>
      <c r="H47" s="574"/>
    </row>
    <row r="48" spans="1:8" ht="23.25" customHeight="1">
      <c r="A48" s="210"/>
      <c r="B48" s="210"/>
      <c r="C48" s="572"/>
      <c r="D48" s="572"/>
      <c r="E48" s="572"/>
      <c r="F48" s="573"/>
      <c r="G48" s="574"/>
      <c r="H48" s="574"/>
    </row>
    <row r="49" spans="1:8" ht="23.25" customHeight="1">
      <c r="A49" s="210"/>
      <c r="B49" s="210"/>
      <c r="C49" s="572"/>
      <c r="D49" s="572"/>
      <c r="E49" s="572"/>
      <c r="F49" s="573"/>
      <c r="G49" s="574"/>
      <c r="H49" s="574"/>
    </row>
    <row r="50" spans="1:8" s="913" customFormat="1" ht="15.75" customHeight="1">
      <c r="A50" s="909"/>
      <c r="B50" s="910" t="s">
        <v>1068</v>
      </c>
      <c r="C50" s="911"/>
      <c r="D50" s="911"/>
      <c r="E50" s="911"/>
      <c r="F50" s="911"/>
      <c r="G50" s="912"/>
      <c r="H50" s="912"/>
    </row>
    <row r="51" spans="1:8" s="913" customFormat="1" ht="12.75" customHeight="1">
      <c r="A51" s="909"/>
      <c r="B51" s="910" t="s">
        <v>1069</v>
      </c>
      <c r="C51" s="911"/>
      <c r="D51" s="911"/>
      <c r="E51" s="911"/>
      <c r="F51" s="911"/>
      <c r="G51" s="912"/>
      <c r="H51" s="912"/>
    </row>
    <row r="52" spans="1:8" s="913" customFormat="1" ht="26.25" customHeight="1">
      <c r="A52" s="909"/>
      <c r="B52" s="1310" t="s">
        <v>1070</v>
      </c>
      <c r="C52" s="1310"/>
      <c r="D52" s="1310"/>
      <c r="E52" s="1310"/>
      <c r="F52" s="1310"/>
      <c r="G52" s="1310"/>
      <c r="H52" s="1310"/>
    </row>
    <row r="53" spans="1:8" ht="23.25" customHeight="1">
      <c r="A53" s="210"/>
      <c r="B53" s="210"/>
      <c r="C53" s="572"/>
      <c r="D53" s="572"/>
      <c r="E53" s="572"/>
      <c r="F53" s="573"/>
      <c r="G53" s="574"/>
      <c r="H53" s="574"/>
    </row>
    <row r="54" spans="1:8" ht="8.25" customHeight="1">
      <c r="A54" s="228"/>
      <c r="B54" s="121"/>
    </row>
    <row r="55" spans="1:8">
      <c r="A55" s="231"/>
      <c r="B55" s="121"/>
      <c r="H55" s="428"/>
    </row>
    <row r="56" spans="1:8">
      <c r="A56" s="232"/>
      <c r="B56" s="233" t="s">
        <v>436</v>
      </c>
      <c r="C56" s="234"/>
      <c r="D56" s="234"/>
      <c r="E56" s="234"/>
      <c r="F56" s="234"/>
      <c r="G56" s="234"/>
      <c r="H56" s="234"/>
    </row>
    <row r="57" spans="1:8">
      <c r="A57" s="232"/>
      <c r="B57" s="233" t="s">
        <v>437</v>
      </c>
      <c r="C57" s="234"/>
      <c r="D57" s="234"/>
      <c r="E57" s="234"/>
      <c r="F57" s="234"/>
      <c r="G57" s="234"/>
      <c r="H57" s="234"/>
    </row>
    <row r="58" spans="1:8">
      <c r="A58" s="232"/>
      <c r="B58" s="233"/>
      <c r="C58" s="234"/>
      <c r="D58" s="234"/>
      <c r="E58" s="234"/>
      <c r="F58" s="234"/>
      <c r="G58" s="234"/>
      <c r="H58" s="234"/>
    </row>
  </sheetData>
  <sheetProtection formatColumns="0" formatRows="0" insertHyperlinks="0"/>
  <mergeCells count="18">
    <mergeCell ref="A34:B34"/>
    <mergeCell ref="C23:G23"/>
    <mergeCell ref="A26:B26"/>
    <mergeCell ref="A31:B31"/>
    <mergeCell ref="B52:H52"/>
    <mergeCell ref="A45:B45"/>
    <mergeCell ref="A1:H1"/>
    <mergeCell ref="A2:H2"/>
    <mergeCell ref="A3:H3"/>
    <mergeCell ref="A4:H4"/>
    <mergeCell ref="C5:F5"/>
    <mergeCell ref="C6:G6"/>
    <mergeCell ref="A36:B36"/>
    <mergeCell ref="A23:B25"/>
    <mergeCell ref="A6:B8"/>
    <mergeCell ref="A20:B20"/>
    <mergeCell ref="A30:B30"/>
    <mergeCell ref="A32:B32"/>
  </mergeCells>
  <printOptions horizontalCentered="1"/>
  <pageMargins left="0.39370078740157483" right="0.39370078740157483" top="0" bottom="0.51181102362204722" header="0.31496062992125984" footer="0.31496062992125984"/>
  <pageSetup scale="80" fitToHeight="2" orientation="landscape" r:id="rId1"/>
  <rowBreaks count="1" manualBreakCount="1">
    <brk id="22" max="7" man="1"/>
  </rowBreaks>
  <drawing r:id="rId2"/>
</worksheet>
</file>

<file path=xl/worksheets/sheet15.xml><?xml version="1.0" encoding="utf-8"?>
<worksheet xmlns="http://schemas.openxmlformats.org/spreadsheetml/2006/main" xmlns:r="http://schemas.openxmlformats.org/officeDocument/2006/relationships">
  <sheetPr>
    <tabColor rgb="FFFFFF00"/>
  </sheetPr>
  <dimension ref="A1:J91"/>
  <sheetViews>
    <sheetView view="pageBreakPreview" topLeftCell="A4" zoomScale="130" zoomScaleNormal="120" zoomScaleSheetLayoutView="130" workbookViewId="0">
      <selection activeCell="H38" sqref="H38"/>
    </sheetView>
  </sheetViews>
  <sheetFormatPr baseColWidth="10" defaultColWidth="11.42578125" defaultRowHeight="15"/>
  <cols>
    <col min="1" max="1" width="1.85546875" customWidth="1"/>
    <col min="2" max="2" width="0.85546875" customWidth="1"/>
    <col min="3" max="3" width="48.28515625" customWidth="1"/>
    <col min="4" max="4" width="12.85546875" bestFit="1" customWidth="1"/>
    <col min="5" max="5" width="12.85546875" customWidth="1"/>
    <col min="8" max="8" width="12.28515625" bestFit="1" customWidth="1"/>
  </cols>
  <sheetData>
    <row r="1" spans="1:9" ht="15.75">
      <c r="A1" s="1222" t="s">
        <v>23</v>
      </c>
      <c r="B1" s="1222"/>
      <c r="C1" s="1222"/>
      <c r="D1" s="1222"/>
      <c r="E1" s="1222"/>
      <c r="F1" s="1222"/>
      <c r="G1" s="1222"/>
      <c r="H1" s="1222"/>
      <c r="I1" s="1222"/>
    </row>
    <row r="2" spans="1:9" ht="15.75" customHeight="1">
      <c r="A2" s="1223" t="s">
        <v>438</v>
      </c>
      <c r="B2" s="1223"/>
      <c r="C2" s="1223"/>
      <c r="D2" s="1223"/>
      <c r="E2" s="1223"/>
      <c r="F2" s="1223"/>
      <c r="G2" s="1223"/>
      <c r="H2" s="1223"/>
      <c r="I2" s="1223"/>
    </row>
    <row r="3" spans="1:9" ht="16.5" customHeight="1">
      <c r="A3" s="1223" t="str">
        <f>'ETCA-I-01'!A3:G3</f>
        <v>TELEVISORA DE HERMOSILLO, S.A. de C.V.</v>
      </c>
      <c r="B3" s="1223"/>
      <c r="C3" s="1223"/>
      <c r="D3" s="1223"/>
      <c r="E3" s="1223"/>
      <c r="F3" s="1223"/>
      <c r="G3" s="1223"/>
      <c r="H3" s="1223"/>
      <c r="I3" s="1223"/>
    </row>
    <row r="4" spans="1:9" ht="15.75" customHeight="1">
      <c r="A4" s="1332" t="str">
        <f>'ETCA-I-10'!A4:K4</f>
        <v>Del 01 de Enero al 30 de Septiembre de 2019</v>
      </c>
      <c r="B4" s="1332"/>
      <c r="C4" s="1332"/>
      <c r="D4" s="1332"/>
      <c r="E4" s="1332"/>
      <c r="F4" s="1332"/>
      <c r="G4" s="1332"/>
      <c r="H4" s="1332"/>
      <c r="I4" s="1332"/>
    </row>
    <row r="5" spans="1:9" ht="15.75" customHeight="1" thickBot="1">
      <c r="A5" s="1270" t="s">
        <v>87</v>
      </c>
      <c r="B5" s="1270"/>
      <c r="C5" s="1270"/>
      <c r="D5" s="1270"/>
      <c r="E5" s="1270"/>
      <c r="F5" s="1270"/>
      <c r="G5" s="1270"/>
      <c r="H5" s="1270"/>
      <c r="I5" s="1270"/>
    </row>
    <row r="6" spans="1:9" ht="15.75" thickBot="1">
      <c r="A6" s="1333"/>
      <c r="B6" s="1334"/>
      <c r="C6" s="1335"/>
      <c r="D6" s="1336" t="s">
        <v>439</v>
      </c>
      <c r="E6" s="1337"/>
      <c r="F6" s="1337"/>
      <c r="G6" s="1337"/>
      <c r="H6" s="1338"/>
      <c r="I6" s="1339" t="s">
        <v>440</v>
      </c>
    </row>
    <row r="7" spans="1:9">
      <c r="A7" s="1342" t="s">
        <v>250</v>
      </c>
      <c r="B7" s="1343"/>
      <c r="C7" s="1344"/>
      <c r="D7" s="1339" t="s">
        <v>441</v>
      </c>
      <c r="E7" s="1348" t="s">
        <v>442</v>
      </c>
      <c r="F7" s="1339" t="s">
        <v>443</v>
      </c>
      <c r="G7" s="1339" t="s">
        <v>444</v>
      </c>
      <c r="H7" s="1339" t="s">
        <v>445</v>
      </c>
      <c r="I7" s="1340"/>
    </row>
    <row r="8" spans="1:9" ht="15.75" thickBot="1">
      <c r="A8" s="1345" t="s">
        <v>446</v>
      </c>
      <c r="B8" s="1346"/>
      <c r="C8" s="1347"/>
      <c r="D8" s="1341"/>
      <c r="E8" s="1349"/>
      <c r="F8" s="1341"/>
      <c r="G8" s="1341"/>
      <c r="H8" s="1341"/>
      <c r="I8" s="1341"/>
    </row>
    <row r="9" spans="1:9">
      <c r="A9" s="1350"/>
      <c r="B9" s="1351"/>
      <c r="C9" s="1352"/>
      <c r="D9" s="738"/>
      <c r="E9" s="738"/>
      <c r="F9" s="738"/>
      <c r="G9" s="738"/>
      <c r="H9" s="738"/>
      <c r="I9" s="738"/>
    </row>
    <row r="10" spans="1:9">
      <c r="A10" s="1356" t="s">
        <v>447</v>
      </c>
      <c r="B10" s="1357"/>
      <c r="C10" s="1358"/>
      <c r="D10" s="655"/>
      <c r="E10" s="655"/>
      <c r="F10" s="655"/>
      <c r="G10" s="655"/>
      <c r="H10" s="655"/>
      <c r="I10" s="655"/>
    </row>
    <row r="11" spans="1:9">
      <c r="A11" s="752"/>
      <c r="B11" s="1353" t="s">
        <v>448</v>
      </c>
      <c r="C11" s="1354"/>
      <c r="D11" s="657">
        <v>0</v>
      </c>
      <c r="E11" s="657">
        <v>0</v>
      </c>
      <c r="F11" s="657">
        <f t="shared" ref="F11:F17" si="0">+D11+E11</f>
        <v>0</v>
      </c>
      <c r="G11" s="657">
        <v>0</v>
      </c>
      <c r="H11" s="657">
        <v>0</v>
      </c>
      <c r="I11" s="656">
        <f>+H11-D11</f>
        <v>0</v>
      </c>
    </row>
    <row r="12" spans="1:9">
      <c r="A12" s="752"/>
      <c r="B12" s="1353" t="s">
        <v>449</v>
      </c>
      <c r="C12" s="1354"/>
      <c r="D12" s="657">
        <v>0</v>
      </c>
      <c r="E12" s="657">
        <v>0</v>
      </c>
      <c r="F12" s="657">
        <f t="shared" si="0"/>
        <v>0</v>
      </c>
      <c r="G12" s="657">
        <v>0</v>
      </c>
      <c r="H12" s="657">
        <v>0</v>
      </c>
      <c r="I12" s="656">
        <f t="shared" ref="I12:I17" si="1">+H12-D12</f>
        <v>0</v>
      </c>
    </row>
    <row r="13" spans="1:9">
      <c r="A13" s="752"/>
      <c r="B13" s="1353" t="s">
        <v>450</v>
      </c>
      <c r="C13" s="1354"/>
      <c r="D13" s="657">
        <v>0</v>
      </c>
      <c r="E13" s="657">
        <v>0</v>
      </c>
      <c r="F13" s="657">
        <f t="shared" si="0"/>
        <v>0</v>
      </c>
      <c r="G13" s="657">
        <v>0</v>
      </c>
      <c r="H13" s="657">
        <v>0</v>
      </c>
      <c r="I13" s="656">
        <f t="shared" si="1"/>
        <v>0</v>
      </c>
    </row>
    <row r="14" spans="1:9">
      <c r="A14" s="752"/>
      <c r="B14" s="1353" t="s">
        <v>451</v>
      </c>
      <c r="C14" s="1354"/>
      <c r="D14" s="657">
        <v>0</v>
      </c>
      <c r="E14" s="657">
        <v>0</v>
      </c>
      <c r="F14" s="657">
        <f t="shared" si="0"/>
        <v>0</v>
      </c>
      <c r="G14" s="657">
        <v>0</v>
      </c>
      <c r="H14" s="657">
        <v>0</v>
      </c>
      <c r="I14" s="656">
        <f t="shared" si="1"/>
        <v>0</v>
      </c>
    </row>
    <row r="15" spans="1:9">
      <c r="A15" s="752"/>
      <c r="B15" s="1353" t="s">
        <v>452</v>
      </c>
      <c r="C15" s="1354"/>
      <c r="D15" s="657">
        <v>0</v>
      </c>
      <c r="E15" s="657">
        <v>0</v>
      </c>
      <c r="F15" s="657">
        <f t="shared" si="0"/>
        <v>0</v>
      </c>
      <c r="G15" s="657">
        <v>0</v>
      </c>
      <c r="H15" s="657">
        <v>0</v>
      </c>
      <c r="I15" s="656">
        <f t="shared" si="1"/>
        <v>0</v>
      </c>
    </row>
    <row r="16" spans="1:9">
      <c r="A16" s="752"/>
      <c r="B16" s="1353" t="s">
        <v>453</v>
      </c>
      <c r="C16" s="1354"/>
      <c r="D16" s="657">
        <v>0</v>
      </c>
      <c r="E16" s="657">
        <v>0</v>
      </c>
      <c r="F16" s="657">
        <f t="shared" si="0"/>
        <v>0</v>
      </c>
      <c r="G16" s="657">
        <v>0</v>
      </c>
      <c r="H16" s="657"/>
      <c r="I16" s="656">
        <f t="shared" si="1"/>
        <v>0</v>
      </c>
    </row>
    <row r="17" spans="1:9">
      <c r="A17" s="752"/>
      <c r="B17" s="1353" t="s">
        <v>1045</v>
      </c>
      <c r="C17" s="1354"/>
      <c r="D17" s="657">
        <v>70528385</v>
      </c>
      <c r="E17" s="657">
        <v>0</v>
      </c>
      <c r="F17" s="657">
        <f t="shared" si="0"/>
        <v>70528385</v>
      </c>
      <c r="G17" s="657">
        <v>53101147</v>
      </c>
      <c r="H17" s="657">
        <v>46120895</v>
      </c>
      <c r="I17" s="656">
        <f t="shared" si="1"/>
        <v>-24407490</v>
      </c>
    </row>
    <row r="18" spans="1:9">
      <c r="A18" s="1355"/>
      <c r="B18" s="1353" t="s">
        <v>454</v>
      </c>
      <c r="C18" s="1354"/>
      <c r="D18" s="1362">
        <f t="shared" ref="D18:I18" si="2">SUM(D20:D30)</f>
        <v>0</v>
      </c>
      <c r="E18" s="1362">
        <f t="shared" si="2"/>
        <v>0</v>
      </c>
      <c r="F18" s="1362">
        <f t="shared" si="2"/>
        <v>0</v>
      </c>
      <c r="G18" s="1362">
        <f t="shared" si="2"/>
        <v>0</v>
      </c>
      <c r="H18" s="1362">
        <f t="shared" si="2"/>
        <v>0</v>
      </c>
      <c r="I18" s="1362">
        <f t="shared" si="2"/>
        <v>0</v>
      </c>
    </row>
    <row r="19" spans="1:9">
      <c r="A19" s="1355"/>
      <c r="B19" s="1353" t="s">
        <v>455</v>
      </c>
      <c r="C19" s="1354"/>
      <c r="D19" s="1362"/>
      <c r="E19" s="1362"/>
      <c r="F19" s="1362"/>
      <c r="G19" s="1362"/>
      <c r="H19" s="1362"/>
      <c r="I19" s="1362"/>
    </row>
    <row r="20" spans="1:9">
      <c r="A20" s="752"/>
      <c r="B20" s="750"/>
      <c r="C20" s="751" t="s">
        <v>456</v>
      </c>
      <c r="D20" s="657">
        <v>0</v>
      </c>
      <c r="E20" s="657">
        <v>0</v>
      </c>
      <c r="F20" s="657">
        <f t="shared" ref="F20:F30" si="3">+D20+E20</f>
        <v>0</v>
      </c>
      <c r="G20" s="657">
        <v>0</v>
      </c>
      <c r="H20" s="657">
        <v>0</v>
      </c>
      <c r="I20" s="656">
        <f>+H20-D20</f>
        <v>0</v>
      </c>
    </row>
    <row r="21" spans="1:9">
      <c r="A21" s="752"/>
      <c r="B21" s="750"/>
      <c r="C21" s="751" t="s">
        <v>457</v>
      </c>
      <c r="D21" s="657">
        <v>0</v>
      </c>
      <c r="E21" s="657">
        <v>0</v>
      </c>
      <c r="F21" s="657">
        <f t="shared" si="3"/>
        <v>0</v>
      </c>
      <c r="G21" s="657">
        <v>0</v>
      </c>
      <c r="H21" s="657">
        <v>0</v>
      </c>
      <c r="I21" s="656">
        <f t="shared" ref="I21:I37" si="4">+H21-D21</f>
        <v>0</v>
      </c>
    </row>
    <row r="22" spans="1:9">
      <c r="A22" s="752"/>
      <c r="B22" s="750"/>
      <c r="C22" s="751" t="s">
        <v>458</v>
      </c>
      <c r="D22" s="657">
        <v>0</v>
      </c>
      <c r="E22" s="657">
        <v>0</v>
      </c>
      <c r="F22" s="657">
        <f t="shared" si="3"/>
        <v>0</v>
      </c>
      <c r="G22" s="657">
        <v>0</v>
      </c>
      <c r="H22" s="657">
        <v>0</v>
      </c>
      <c r="I22" s="656">
        <f t="shared" si="4"/>
        <v>0</v>
      </c>
    </row>
    <row r="23" spans="1:9">
      <c r="A23" s="752"/>
      <c r="B23" s="750"/>
      <c r="C23" s="751" t="s">
        <v>459</v>
      </c>
      <c r="D23" s="657">
        <v>0</v>
      </c>
      <c r="E23" s="657">
        <v>0</v>
      </c>
      <c r="F23" s="657">
        <f t="shared" si="3"/>
        <v>0</v>
      </c>
      <c r="G23" s="657">
        <v>0</v>
      </c>
      <c r="H23" s="657">
        <v>0</v>
      </c>
      <c r="I23" s="656">
        <f t="shared" si="4"/>
        <v>0</v>
      </c>
    </row>
    <row r="24" spans="1:9">
      <c r="A24" s="752"/>
      <c r="B24" s="750"/>
      <c r="C24" s="751" t="s">
        <v>460</v>
      </c>
      <c r="D24" s="657">
        <v>0</v>
      </c>
      <c r="E24" s="657">
        <v>0</v>
      </c>
      <c r="F24" s="657">
        <f t="shared" si="3"/>
        <v>0</v>
      </c>
      <c r="G24" s="657">
        <v>0</v>
      </c>
      <c r="H24" s="657">
        <v>0</v>
      </c>
      <c r="I24" s="656">
        <f t="shared" si="4"/>
        <v>0</v>
      </c>
    </row>
    <row r="25" spans="1:9">
      <c r="A25" s="752"/>
      <c r="B25" s="750"/>
      <c r="C25" s="751" t="s">
        <v>461</v>
      </c>
      <c r="D25" s="657">
        <v>0</v>
      </c>
      <c r="E25" s="657">
        <v>0</v>
      </c>
      <c r="F25" s="657">
        <f t="shared" si="3"/>
        <v>0</v>
      </c>
      <c r="G25" s="657">
        <v>0</v>
      </c>
      <c r="H25" s="657">
        <v>0</v>
      </c>
      <c r="I25" s="656">
        <f t="shared" si="4"/>
        <v>0</v>
      </c>
    </row>
    <row r="26" spans="1:9">
      <c r="A26" s="752"/>
      <c r="B26" s="750"/>
      <c r="C26" s="751" t="s">
        <v>462</v>
      </c>
      <c r="D26" s="657">
        <v>0</v>
      </c>
      <c r="E26" s="657">
        <v>0</v>
      </c>
      <c r="F26" s="657">
        <f t="shared" si="3"/>
        <v>0</v>
      </c>
      <c r="G26" s="657">
        <v>0</v>
      </c>
      <c r="H26" s="657">
        <v>0</v>
      </c>
      <c r="I26" s="656">
        <f t="shared" si="4"/>
        <v>0</v>
      </c>
    </row>
    <row r="27" spans="1:9">
      <c r="A27" s="752"/>
      <c r="B27" s="750"/>
      <c r="C27" s="751" t="s">
        <v>463</v>
      </c>
      <c r="D27" s="657">
        <v>0</v>
      </c>
      <c r="E27" s="657">
        <v>0</v>
      </c>
      <c r="F27" s="657">
        <f t="shared" si="3"/>
        <v>0</v>
      </c>
      <c r="G27" s="657">
        <v>0</v>
      </c>
      <c r="H27" s="657">
        <v>0</v>
      </c>
      <c r="I27" s="656">
        <f t="shared" si="4"/>
        <v>0</v>
      </c>
    </row>
    <row r="28" spans="1:9">
      <c r="A28" s="752"/>
      <c r="B28" s="750"/>
      <c r="C28" s="751" t="s">
        <v>464</v>
      </c>
      <c r="D28" s="657">
        <v>0</v>
      </c>
      <c r="E28" s="657">
        <v>0</v>
      </c>
      <c r="F28" s="657">
        <f t="shared" si="3"/>
        <v>0</v>
      </c>
      <c r="G28" s="657">
        <v>0</v>
      </c>
      <c r="H28" s="657">
        <v>0</v>
      </c>
      <c r="I28" s="656">
        <f t="shared" si="4"/>
        <v>0</v>
      </c>
    </row>
    <row r="29" spans="1:9">
      <c r="A29" s="752"/>
      <c r="B29" s="750"/>
      <c r="C29" s="751" t="s">
        <v>465</v>
      </c>
      <c r="D29" s="657">
        <v>0</v>
      </c>
      <c r="E29" s="657">
        <v>0</v>
      </c>
      <c r="F29" s="657">
        <f t="shared" si="3"/>
        <v>0</v>
      </c>
      <c r="G29" s="657">
        <v>0</v>
      </c>
      <c r="H29" s="657">
        <v>0</v>
      </c>
      <c r="I29" s="656">
        <f t="shared" si="4"/>
        <v>0</v>
      </c>
    </row>
    <row r="30" spans="1:9">
      <c r="A30" s="752"/>
      <c r="B30" s="750"/>
      <c r="C30" s="751" t="s">
        <v>466</v>
      </c>
      <c r="D30" s="657">
        <v>0</v>
      </c>
      <c r="E30" s="657">
        <v>0</v>
      </c>
      <c r="F30" s="657">
        <f t="shared" si="3"/>
        <v>0</v>
      </c>
      <c r="G30" s="657">
        <v>0</v>
      </c>
      <c r="H30" s="657">
        <v>0</v>
      </c>
      <c r="I30" s="656">
        <f t="shared" si="4"/>
        <v>0</v>
      </c>
    </row>
    <row r="31" spans="1:9">
      <c r="A31" s="752"/>
      <c r="B31" s="1353" t="s">
        <v>467</v>
      </c>
      <c r="C31" s="1354"/>
      <c r="D31" s="656">
        <f t="shared" ref="D31:I31" si="5">SUM(D32:D36)</f>
        <v>0</v>
      </c>
      <c r="E31" s="656">
        <f t="shared" si="5"/>
        <v>0</v>
      </c>
      <c r="F31" s="656">
        <f t="shared" si="5"/>
        <v>0</v>
      </c>
      <c r="G31" s="656">
        <f t="shared" si="5"/>
        <v>0</v>
      </c>
      <c r="H31" s="656">
        <f t="shared" si="5"/>
        <v>0</v>
      </c>
      <c r="I31" s="656">
        <f t="shared" si="5"/>
        <v>0</v>
      </c>
    </row>
    <row r="32" spans="1:9">
      <c r="A32" s="752"/>
      <c r="B32" s="750"/>
      <c r="C32" s="751" t="s">
        <v>468</v>
      </c>
      <c r="D32" s="657">
        <v>0</v>
      </c>
      <c r="E32" s="657">
        <v>0</v>
      </c>
      <c r="F32" s="657">
        <v>0</v>
      </c>
      <c r="G32" s="657"/>
      <c r="H32" s="657">
        <v>0</v>
      </c>
      <c r="I32" s="656">
        <f t="shared" si="4"/>
        <v>0</v>
      </c>
    </row>
    <row r="33" spans="1:9">
      <c r="A33" s="752"/>
      <c r="B33" s="750"/>
      <c r="C33" s="751" t="s">
        <v>469</v>
      </c>
      <c r="D33" s="657">
        <v>0</v>
      </c>
      <c r="E33" s="657">
        <v>0</v>
      </c>
      <c r="F33" s="657">
        <f>+D33+E33</f>
        <v>0</v>
      </c>
      <c r="G33" s="657"/>
      <c r="H33" s="657">
        <v>0</v>
      </c>
      <c r="I33" s="656">
        <f t="shared" si="4"/>
        <v>0</v>
      </c>
    </row>
    <row r="34" spans="1:9" ht="15.75" thickBot="1">
      <c r="A34" s="623"/>
      <c r="B34" s="700"/>
      <c r="C34" s="741" t="s">
        <v>470</v>
      </c>
      <c r="D34" s="658">
        <v>0</v>
      </c>
      <c r="E34" s="658">
        <v>0</v>
      </c>
      <c r="F34" s="658">
        <f>+D34+E34</f>
        <v>0</v>
      </c>
      <c r="G34" s="658"/>
      <c r="H34" s="658"/>
      <c r="I34" s="717">
        <f t="shared" si="4"/>
        <v>0</v>
      </c>
    </row>
    <row r="35" spans="1:9">
      <c r="A35" s="752"/>
      <c r="B35" s="750"/>
      <c r="C35" s="751" t="s">
        <v>471</v>
      </c>
      <c r="D35" s="657">
        <v>0</v>
      </c>
      <c r="E35" s="657">
        <v>0</v>
      </c>
      <c r="F35" s="657">
        <f>+D35+E35</f>
        <v>0</v>
      </c>
      <c r="G35" s="657"/>
      <c r="H35" s="657"/>
      <c r="I35" s="656">
        <f t="shared" si="4"/>
        <v>0</v>
      </c>
    </row>
    <row r="36" spans="1:9">
      <c r="A36" s="752"/>
      <c r="B36" s="750"/>
      <c r="C36" s="751" t="s">
        <v>472</v>
      </c>
      <c r="D36" s="657">
        <v>0</v>
      </c>
      <c r="E36" s="657">
        <v>0</v>
      </c>
      <c r="F36" s="657">
        <f>+D36+E36</f>
        <v>0</v>
      </c>
      <c r="G36" s="657"/>
      <c r="H36" s="657"/>
      <c r="I36" s="656">
        <f t="shared" si="4"/>
        <v>0</v>
      </c>
    </row>
    <row r="37" spans="1:9">
      <c r="A37" s="752"/>
      <c r="B37" s="1360" t="s">
        <v>1046</v>
      </c>
      <c r="C37" s="1361"/>
      <c r="D37" s="657">
        <v>18000000</v>
      </c>
      <c r="E37" s="657"/>
      <c r="F37" s="739">
        <f>+D37+E37</f>
        <v>18000000</v>
      </c>
      <c r="G37" s="657">
        <v>12165871</v>
      </c>
      <c r="H37" s="657">
        <v>12165871</v>
      </c>
      <c r="I37" s="740">
        <f t="shared" si="4"/>
        <v>-5834129</v>
      </c>
    </row>
    <row r="38" spans="1:9">
      <c r="A38" s="752"/>
      <c r="B38" s="1353" t="s">
        <v>473</v>
      </c>
      <c r="C38" s="1354"/>
      <c r="D38" s="656">
        <f t="shared" ref="D38:I38" si="6">SUM(D39)</f>
        <v>0</v>
      </c>
      <c r="E38" s="656">
        <f t="shared" si="6"/>
        <v>0</v>
      </c>
      <c r="F38" s="656">
        <f t="shared" si="6"/>
        <v>0</v>
      </c>
      <c r="G38" s="656">
        <f t="shared" si="6"/>
        <v>0</v>
      </c>
      <c r="H38" s="656">
        <f t="shared" si="6"/>
        <v>0</v>
      </c>
      <c r="I38" s="656">
        <f t="shared" si="6"/>
        <v>0</v>
      </c>
    </row>
    <row r="39" spans="1:9">
      <c r="A39" s="752"/>
      <c r="B39" s="750"/>
      <c r="C39" s="751" t="s">
        <v>474</v>
      </c>
      <c r="D39" s="657">
        <v>0</v>
      </c>
      <c r="E39" s="657"/>
      <c r="F39" s="657">
        <f>+D39+E39</f>
        <v>0</v>
      </c>
      <c r="G39" s="657"/>
      <c r="H39" s="657"/>
      <c r="I39" s="656">
        <f>+H39-D39</f>
        <v>0</v>
      </c>
    </row>
    <row r="40" spans="1:9">
      <c r="A40" s="752"/>
      <c r="B40" s="1353" t="s">
        <v>475</v>
      </c>
      <c r="C40" s="1354"/>
      <c r="D40" s="656">
        <f t="shared" ref="D40:I40" si="7">SUM(D41:D42)</f>
        <v>0</v>
      </c>
      <c r="E40" s="656">
        <f t="shared" si="7"/>
        <v>0</v>
      </c>
      <c r="F40" s="656">
        <f t="shared" si="7"/>
        <v>0</v>
      </c>
      <c r="G40" s="656">
        <f t="shared" si="7"/>
        <v>0</v>
      </c>
      <c r="H40" s="656">
        <f t="shared" si="7"/>
        <v>0</v>
      </c>
      <c r="I40" s="656">
        <f t="shared" si="7"/>
        <v>0</v>
      </c>
    </row>
    <row r="41" spans="1:9">
      <c r="A41" s="752"/>
      <c r="B41" s="750"/>
      <c r="C41" s="751" t="s">
        <v>476</v>
      </c>
      <c r="D41" s="657">
        <v>0</v>
      </c>
      <c r="E41" s="657">
        <v>0</v>
      </c>
      <c r="F41" s="657">
        <f>+D41+E41</f>
        <v>0</v>
      </c>
      <c r="G41" s="657"/>
      <c r="H41" s="657"/>
      <c r="I41" s="656">
        <f>H41-D41</f>
        <v>0</v>
      </c>
    </row>
    <row r="42" spans="1:9">
      <c r="A42" s="752"/>
      <c r="B42" s="750"/>
      <c r="C42" s="751" t="s">
        <v>477</v>
      </c>
      <c r="D42" s="657">
        <v>0</v>
      </c>
      <c r="E42" s="657">
        <v>0</v>
      </c>
      <c r="F42" s="657">
        <f>+D42+E42</f>
        <v>0</v>
      </c>
      <c r="G42" s="657"/>
      <c r="H42" s="657"/>
      <c r="I42" s="656">
        <f>H42-D42</f>
        <v>0</v>
      </c>
    </row>
    <row r="43" spans="1:9" ht="8.25" customHeight="1">
      <c r="A43" s="752"/>
      <c r="B43" s="750"/>
      <c r="C43" s="751"/>
      <c r="D43" s="652"/>
      <c r="E43" s="652"/>
      <c r="F43" s="652"/>
      <c r="G43" s="652"/>
      <c r="H43" s="652"/>
      <c r="I43" s="656"/>
    </row>
    <row r="44" spans="1:9" ht="15" customHeight="1">
      <c r="A44" s="768" t="s">
        <v>478</v>
      </c>
      <c r="B44" s="631"/>
      <c r="C44" s="651"/>
      <c r="D44" s="1359">
        <f t="shared" ref="D44:I44" si="8">+D11+D12+D13+D14+D15+D16+D17+D18+D31+D37+D38+D40</f>
        <v>88528385</v>
      </c>
      <c r="E44" s="1359">
        <f t="shared" si="8"/>
        <v>0</v>
      </c>
      <c r="F44" s="1359">
        <f t="shared" si="8"/>
        <v>88528385</v>
      </c>
      <c r="G44" s="1359">
        <f t="shared" si="8"/>
        <v>65267018</v>
      </c>
      <c r="H44" s="1359">
        <f t="shared" si="8"/>
        <v>58286766</v>
      </c>
      <c r="I44" s="1359">
        <f t="shared" si="8"/>
        <v>-30241619</v>
      </c>
    </row>
    <row r="45" spans="1:9">
      <c r="A45" s="768" t="s">
        <v>479</v>
      </c>
      <c r="B45" s="631"/>
      <c r="C45" s="651"/>
      <c r="D45" s="1359"/>
      <c r="E45" s="1359"/>
      <c r="F45" s="1359"/>
      <c r="G45" s="1359"/>
      <c r="H45" s="1359"/>
      <c r="I45" s="1359"/>
    </row>
    <row r="46" spans="1:9" ht="8.25" customHeight="1">
      <c r="A46" s="769"/>
      <c r="B46" s="753"/>
      <c r="C46" s="754"/>
      <c r="D46" s="1359"/>
      <c r="E46" s="1359"/>
      <c r="F46" s="1359"/>
      <c r="G46" s="1359"/>
      <c r="H46" s="1359"/>
      <c r="I46" s="1359"/>
    </row>
    <row r="47" spans="1:9">
      <c r="A47" s="1356" t="s">
        <v>480</v>
      </c>
      <c r="B47" s="1357"/>
      <c r="C47" s="1363"/>
      <c r="D47" s="659"/>
      <c r="E47" s="659"/>
      <c r="F47" s="659"/>
      <c r="G47" s="659"/>
      <c r="H47" s="659"/>
      <c r="I47" s="660" t="str">
        <f>IF(($H$44-$D$44)&lt;=0," ",$H$44-$D$44)</f>
        <v/>
      </c>
    </row>
    <row r="48" spans="1:9" ht="11.25" customHeight="1">
      <c r="A48" s="752"/>
      <c r="B48" s="750"/>
      <c r="C48" s="751"/>
      <c r="D48" s="652"/>
      <c r="E48" s="652"/>
      <c r="F48" s="652"/>
      <c r="G48" s="652"/>
      <c r="H48" s="652"/>
      <c r="I48" s="656"/>
    </row>
    <row r="49" spans="1:9">
      <c r="A49" s="1356" t="s">
        <v>481</v>
      </c>
      <c r="B49" s="1357"/>
      <c r="C49" s="1363"/>
      <c r="D49" s="652"/>
      <c r="E49" s="652"/>
      <c r="F49" s="652"/>
      <c r="G49" s="652"/>
      <c r="H49" s="652"/>
      <c r="I49" s="656"/>
    </row>
    <row r="50" spans="1:9">
      <c r="A50" s="752"/>
      <c r="B50" s="1353" t="s">
        <v>482</v>
      </c>
      <c r="C50" s="1354"/>
      <c r="D50" s="652">
        <f t="shared" ref="D50:I50" si="9">SUM(D51:D58)</f>
        <v>0</v>
      </c>
      <c r="E50" s="652">
        <f t="shared" si="9"/>
        <v>0</v>
      </c>
      <c r="F50" s="652">
        <f t="shared" si="9"/>
        <v>0</v>
      </c>
      <c r="G50" s="652">
        <f t="shared" si="9"/>
        <v>0</v>
      </c>
      <c r="H50" s="652">
        <f t="shared" si="9"/>
        <v>0</v>
      </c>
      <c r="I50" s="656">
        <f t="shared" si="9"/>
        <v>0</v>
      </c>
    </row>
    <row r="51" spans="1:9">
      <c r="A51" s="752"/>
      <c r="B51" s="750"/>
      <c r="C51" s="751" t="s">
        <v>483</v>
      </c>
      <c r="D51" s="657">
        <v>0</v>
      </c>
      <c r="E51" s="657">
        <v>0</v>
      </c>
      <c r="F51" s="657">
        <f t="shared" ref="F51:F79" si="10">+D51+E51</f>
        <v>0</v>
      </c>
      <c r="G51" s="657">
        <v>0</v>
      </c>
      <c r="H51" s="657">
        <v>0</v>
      </c>
      <c r="I51" s="656">
        <f>H51-D51</f>
        <v>0</v>
      </c>
    </row>
    <row r="52" spans="1:9">
      <c r="A52" s="752"/>
      <c r="B52" s="750"/>
      <c r="C52" s="751" t="s">
        <v>484</v>
      </c>
      <c r="D52" s="657">
        <v>0</v>
      </c>
      <c r="E52" s="657"/>
      <c r="F52" s="657">
        <f t="shared" si="10"/>
        <v>0</v>
      </c>
      <c r="G52" s="657"/>
      <c r="H52" s="657"/>
      <c r="I52" s="656">
        <f t="shared" ref="I52:I63" si="11">H52-D52</f>
        <v>0</v>
      </c>
    </row>
    <row r="53" spans="1:9">
      <c r="A53" s="752"/>
      <c r="B53" s="750"/>
      <c r="C53" s="751" t="s">
        <v>485</v>
      </c>
      <c r="D53" s="657">
        <v>0</v>
      </c>
      <c r="E53" s="657"/>
      <c r="F53" s="657">
        <f t="shared" si="10"/>
        <v>0</v>
      </c>
      <c r="G53" s="657"/>
      <c r="H53" s="657"/>
      <c r="I53" s="656">
        <f t="shared" si="11"/>
        <v>0</v>
      </c>
    </row>
    <row r="54" spans="1:9" ht="18">
      <c r="A54" s="752"/>
      <c r="B54" s="750"/>
      <c r="C54" s="755" t="s">
        <v>486</v>
      </c>
      <c r="D54" s="657">
        <v>0</v>
      </c>
      <c r="E54" s="657"/>
      <c r="F54" s="657">
        <f t="shared" si="10"/>
        <v>0</v>
      </c>
      <c r="G54" s="657"/>
      <c r="H54" s="657"/>
      <c r="I54" s="656">
        <f t="shared" si="11"/>
        <v>0</v>
      </c>
    </row>
    <row r="55" spans="1:9">
      <c r="A55" s="752"/>
      <c r="B55" s="750"/>
      <c r="C55" s="751" t="s">
        <v>487</v>
      </c>
      <c r="D55" s="657">
        <v>0</v>
      </c>
      <c r="E55" s="657">
        <v>0</v>
      </c>
      <c r="F55" s="657">
        <f t="shared" si="10"/>
        <v>0</v>
      </c>
      <c r="G55" s="657">
        <v>0</v>
      </c>
      <c r="H55" s="657">
        <v>0</v>
      </c>
      <c r="I55" s="656">
        <f t="shared" si="11"/>
        <v>0</v>
      </c>
    </row>
    <row r="56" spans="1:9">
      <c r="A56" s="752"/>
      <c r="B56" s="750"/>
      <c r="C56" s="751" t="s">
        <v>488</v>
      </c>
      <c r="D56" s="657">
        <v>0</v>
      </c>
      <c r="E56" s="657"/>
      <c r="F56" s="657">
        <f t="shared" si="10"/>
        <v>0</v>
      </c>
      <c r="G56" s="657"/>
      <c r="H56" s="657"/>
      <c r="I56" s="656">
        <f t="shared" si="11"/>
        <v>0</v>
      </c>
    </row>
    <row r="57" spans="1:9" ht="18">
      <c r="A57" s="752"/>
      <c r="B57" s="750"/>
      <c r="C57" s="755" t="s">
        <v>489</v>
      </c>
      <c r="D57" s="657">
        <v>0</v>
      </c>
      <c r="E57" s="657"/>
      <c r="F57" s="657">
        <f t="shared" si="10"/>
        <v>0</v>
      </c>
      <c r="G57" s="657"/>
      <c r="H57" s="657"/>
      <c r="I57" s="656">
        <f t="shared" si="11"/>
        <v>0</v>
      </c>
    </row>
    <row r="58" spans="1:9" ht="18">
      <c r="A58" s="752"/>
      <c r="B58" s="750"/>
      <c r="C58" s="755" t="s">
        <v>490</v>
      </c>
      <c r="D58" s="657">
        <v>0</v>
      </c>
      <c r="E58" s="657"/>
      <c r="F58" s="657">
        <f t="shared" si="10"/>
        <v>0</v>
      </c>
      <c r="G58" s="657"/>
      <c r="H58" s="657"/>
      <c r="I58" s="656">
        <f t="shared" si="11"/>
        <v>0</v>
      </c>
    </row>
    <row r="59" spans="1:9">
      <c r="A59" s="752"/>
      <c r="B59" s="1353" t="s">
        <v>491</v>
      </c>
      <c r="C59" s="1354"/>
      <c r="D59" s="652">
        <f t="shared" ref="D59:I59" si="12">SUM(D60:D63)</f>
        <v>0</v>
      </c>
      <c r="E59" s="652">
        <f t="shared" si="12"/>
        <v>0</v>
      </c>
      <c r="F59" s="652">
        <f t="shared" si="12"/>
        <v>0</v>
      </c>
      <c r="G59" s="652">
        <f t="shared" si="12"/>
        <v>0</v>
      </c>
      <c r="H59" s="652">
        <f t="shared" si="12"/>
        <v>0</v>
      </c>
      <c r="I59" s="656">
        <f t="shared" si="12"/>
        <v>0</v>
      </c>
    </row>
    <row r="60" spans="1:9">
      <c r="A60" s="752"/>
      <c r="B60" s="750"/>
      <c r="C60" s="751" t="s">
        <v>492</v>
      </c>
      <c r="D60" s="657">
        <v>0</v>
      </c>
      <c r="E60" s="657"/>
      <c r="F60" s="657">
        <f t="shared" si="10"/>
        <v>0</v>
      </c>
      <c r="G60" s="657"/>
      <c r="H60" s="657"/>
      <c r="I60" s="656">
        <f t="shared" si="11"/>
        <v>0</v>
      </c>
    </row>
    <row r="61" spans="1:9">
      <c r="A61" s="752"/>
      <c r="B61" s="750"/>
      <c r="C61" s="751" t="s">
        <v>493</v>
      </c>
      <c r="D61" s="657">
        <v>0</v>
      </c>
      <c r="E61" s="657"/>
      <c r="F61" s="657">
        <v>0</v>
      </c>
      <c r="G61" s="657"/>
      <c r="H61" s="657"/>
      <c r="I61" s="656">
        <f t="shared" si="11"/>
        <v>0</v>
      </c>
    </row>
    <row r="62" spans="1:9">
      <c r="A62" s="752"/>
      <c r="B62" s="750"/>
      <c r="C62" s="751" t="s">
        <v>494</v>
      </c>
      <c r="D62" s="657">
        <v>0</v>
      </c>
      <c r="E62" s="657"/>
      <c r="F62" s="657">
        <v>0</v>
      </c>
      <c r="G62" s="657"/>
      <c r="H62" s="657"/>
      <c r="I62" s="656">
        <f t="shared" si="11"/>
        <v>0</v>
      </c>
    </row>
    <row r="63" spans="1:9">
      <c r="A63" s="752"/>
      <c r="B63" s="750"/>
      <c r="C63" s="751" t="s">
        <v>495</v>
      </c>
      <c r="D63" s="657">
        <v>0</v>
      </c>
      <c r="E63" s="657"/>
      <c r="F63" s="657">
        <v>0</v>
      </c>
      <c r="G63" s="657"/>
      <c r="H63" s="657"/>
      <c r="I63" s="656">
        <f t="shared" si="11"/>
        <v>0</v>
      </c>
    </row>
    <row r="64" spans="1:9">
      <c r="A64" s="752"/>
      <c r="B64" s="1353" t="s">
        <v>496</v>
      </c>
      <c r="C64" s="1354"/>
      <c r="D64" s="652">
        <f t="shared" ref="D64:I64" si="13">SUM(D65:D66)</f>
        <v>0</v>
      </c>
      <c r="E64" s="652">
        <f t="shared" si="13"/>
        <v>0</v>
      </c>
      <c r="F64" s="652">
        <f t="shared" si="13"/>
        <v>0</v>
      </c>
      <c r="G64" s="652">
        <f t="shared" si="13"/>
        <v>0</v>
      </c>
      <c r="H64" s="652">
        <f t="shared" si="13"/>
        <v>0</v>
      </c>
      <c r="I64" s="656">
        <f t="shared" si="13"/>
        <v>0</v>
      </c>
    </row>
    <row r="65" spans="1:10" ht="18.75" thickBot="1">
      <c r="A65" s="623"/>
      <c r="B65" s="700"/>
      <c r="C65" s="701" t="s">
        <v>497</v>
      </c>
      <c r="D65" s="658">
        <v>0</v>
      </c>
      <c r="E65" s="658">
        <v>0</v>
      </c>
      <c r="F65" s="658">
        <f t="shared" si="10"/>
        <v>0</v>
      </c>
      <c r="G65" s="658">
        <v>0</v>
      </c>
      <c r="H65" s="658">
        <v>0</v>
      </c>
      <c r="I65" s="717">
        <f>H65-D65</f>
        <v>0</v>
      </c>
    </row>
    <row r="66" spans="1:10">
      <c r="A66" s="752"/>
      <c r="B66" s="750"/>
      <c r="C66" s="755" t="s">
        <v>498</v>
      </c>
      <c r="D66" s="657">
        <v>0</v>
      </c>
      <c r="E66" s="657">
        <v>0</v>
      </c>
      <c r="F66" s="739">
        <v>0</v>
      </c>
      <c r="G66" s="657">
        <v>0</v>
      </c>
      <c r="H66" s="657">
        <v>0</v>
      </c>
      <c r="I66" s="656">
        <f>H66-D66</f>
        <v>0</v>
      </c>
    </row>
    <row r="67" spans="1:10">
      <c r="A67" s="752"/>
      <c r="B67" s="1353" t="s">
        <v>1062</v>
      </c>
      <c r="C67" s="1354"/>
      <c r="D67" s="657">
        <v>0</v>
      </c>
      <c r="E67" s="657">
        <v>0</v>
      </c>
      <c r="F67" s="657">
        <f t="shared" si="10"/>
        <v>0</v>
      </c>
      <c r="G67" s="657">
        <v>0</v>
      </c>
      <c r="H67" s="657">
        <v>0</v>
      </c>
      <c r="I67" s="656">
        <f>H67-D67</f>
        <v>0</v>
      </c>
    </row>
    <row r="68" spans="1:10">
      <c r="A68" s="752"/>
      <c r="B68" s="1353" t="s">
        <v>499</v>
      </c>
      <c r="C68" s="1354"/>
      <c r="D68" s="657">
        <v>0</v>
      </c>
      <c r="E68" s="657">
        <v>0</v>
      </c>
      <c r="F68" s="657">
        <f t="shared" si="10"/>
        <v>0</v>
      </c>
      <c r="G68" s="657">
        <v>0</v>
      </c>
      <c r="H68" s="657">
        <v>0</v>
      </c>
      <c r="I68" s="656">
        <f>H68-D68</f>
        <v>0</v>
      </c>
    </row>
    <row r="69" spans="1:10" ht="8.25" customHeight="1">
      <c r="A69" s="752"/>
      <c r="B69" s="1353"/>
      <c r="C69" s="1354"/>
      <c r="D69" s="652"/>
      <c r="E69" s="652"/>
      <c r="F69" s="652" t="s">
        <v>248</v>
      </c>
      <c r="G69" s="652"/>
      <c r="H69" s="652"/>
      <c r="I69" s="656"/>
    </row>
    <row r="70" spans="1:10">
      <c r="A70" s="1365" t="s">
        <v>500</v>
      </c>
      <c r="B70" s="1366"/>
      <c r="C70" s="1367"/>
      <c r="D70" s="654">
        <f t="shared" ref="D70:I70" si="14">+D50+D59+D64+D67+D68</f>
        <v>0</v>
      </c>
      <c r="E70" s="654">
        <f t="shared" si="14"/>
        <v>0</v>
      </c>
      <c r="F70" s="654">
        <f t="shared" si="14"/>
        <v>0</v>
      </c>
      <c r="G70" s="654">
        <f t="shared" si="14"/>
        <v>0</v>
      </c>
      <c r="H70" s="654">
        <f t="shared" si="14"/>
        <v>0</v>
      </c>
      <c r="I70" s="718">
        <f t="shared" si="14"/>
        <v>0</v>
      </c>
    </row>
    <row r="71" spans="1:10" ht="6" customHeight="1">
      <c r="A71" s="752"/>
      <c r="B71" s="1353"/>
      <c r="C71" s="1354"/>
      <c r="D71" s="652"/>
      <c r="E71" s="652"/>
      <c r="F71" s="652" t="s">
        <v>248</v>
      </c>
      <c r="G71" s="652"/>
      <c r="H71" s="652"/>
      <c r="I71" s="656"/>
    </row>
    <row r="72" spans="1:10">
      <c r="A72" s="1356" t="s">
        <v>501</v>
      </c>
      <c r="B72" s="1357"/>
      <c r="C72" s="1363"/>
      <c r="D72" s="654">
        <f t="shared" ref="D72:I72" si="15">SUM(D73)</f>
        <v>0</v>
      </c>
      <c r="E72" s="654">
        <f t="shared" si="15"/>
        <v>0</v>
      </c>
      <c r="F72" s="654">
        <f t="shared" si="15"/>
        <v>0</v>
      </c>
      <c r="G72" s="654">
        <f t="shared" si="15"/>
        <v>0</v>
      </c>
      <c r="H72" s="654">
        <f t="shared" si="15"/>
        <v>0</v>
      </c>
      <c r="I72" s="718">
        <f t="shared" si="15"/>
        <v>0</v>
      </c>
    </row>
    <row r="73" spans="1:10">
      <c r="A73" s="752"/>
      <c r="B73" s="1364" t="s">
        <v>502</v>
      </c>
      <c r="C73" s="1354"/>
      <c r="D73" s="657">
        <v>0</v>
      </c>
      <c r="E73" s="657"/>
      <c r="F73" s="657" t="s">
        <v>248</v>
      </c>
      <c r="G73" s="657"/>
      <c r="H73" s="657">
        <v>0</v>
      </c>
      <c r="I73" s="656">
        <f>H73-D73</f>
        <v>0</v>
      </c>
    </row>
    <row r="74" spans="1:10" ht="7.5" customHeight="1">
      <c r="A74" s="752"/>
      <c r="B74" s="1364"/>
      <c r="C74" s="1354"/>
      <c r="D74" s="652"/>
      <c r="E74" s="652"/>
      <c r="F74" s="652" t="s">
        <v>248</v>
      </c>
      <c r="G74" s="652"/>
      <c r="H74" s="652"/>
      <c r="I74" s="656"/>
    </row>
    <row r="75" spans="1:10">
      <c r="A75" s="1356" t="s">
        <v>503</v>
      </c>
      <c r="B75" s="1357"/>
      <c r="C75" s="1363"/>
      <c r="D75" s="654">
        <f t="shared" ref="D75:I75" si="16">+D44+D70+D72</f>
        <v>88528385</v>
      </c>
      <c r="E75" s="654">
        <f t="shared" si="16"/>
        <v>0</v>
      </c>
      <c r="F75" s="654">
        <f t="shared" si="16"/>
        <v>88528385</v>
      </c>
      <c r="G75" s="654">
        <f t="shared" si="16"/>
        <v>65267018</v>
      </c>
      <c r="H75" s="654">
        <f t="shared" si="16"/>
        <v>58286766</v>
      </c>
      <c r="I75" s="718">
        <f t="shared" si="16"/>
        <v>-30241619</v>
      </c>
    </row>
    <row r="76" spans="1:10" ht="6" customHeight="1">
      <c r="A76" s="752"/>
      <c r="B76" s="1364"/>
      <c r="C76" s="1354"/>
      <c r="D76" s="652"/>
      <c r="E76" s="652"/>
      <c r="F76" s="652" t="s">
        <v>248</v>
      </c>
      <c r="G76" s="652"/>
      <c r="H76" s="652"/>
      <c r="I76" s="656"/>
    </row>
    <row r="77" spans="1:10">
      <c r="A77" s="752"/>
      <c r="B77" s="1370" t="s">
        <v>504</v>
      </c>
      <c r="C77" s="1363"/>
      <c r="D77" s="656"/>
      <c r="E77" s="656"/>
      <c r="F77" s="656" t="s">
        <v>248</v>
      </c>
      <c r="G77" s="656"/>
      <c r="H77" s="656"/>
      <c r="I77" s="656"/>
    </row>
    <row r="78" spans="1:10" ht="21.75" customHeight="1">
      <c r="A78" s="752"/>
      <c r="B78" s="1371" t="s">
        <v>505</v>
      </c>
      <c r="C78" s="1372"/>
      <c r="D78" s="657">
        <v>0</v>
      </c>
      <c r="E78" s="657">
        <v>0</v>
      </c>
      <c r="F78" s="657">
        <f t="shared" si="10"/>
        <v>0</v>
      </c>
      <c r="G78" s="657">
        <v>0</v>
      </c>
      <c r="H78" s="657">
        <v>0</v>
      </c>
      <c r="I78" s="656">
        <f>H78-D78</f>
        <v>0</v>
      </c>
    </row>
    <row r="79" spans="1:10" ht="22.5" customHeight="1">
      <c r="A79" s="752"/>
      <c r="B79" s="1371" t="s">
        <v>506</v>
      </c>
      <c r="C79" s="1372"/>
      <c r="D79" s="657">
        <v>0</v>
      </c>
      <c r="E79" s="657">
        <v>0</v>
      </c>
      <c r="F79" s="657">
        <f t="shared" si="10"/>
        <v>0</v>
      </c>
      <c r="G79" s="657">
        <v>0</v>
      </c>
      <c r="H79" s="657">
        <v>0</v>
      </c>
      <c r="I79" s="656">
        <f>H79-D79</f>
        <v>0</v>
      </c>
    </row>
    <row r="80" spans="1:10">
      <c r="A80" s="752"/>
      <c r="B80" s="1370" t="s">
        <v>507</v>
      </c>
      <c r="C80" s="1363"/>
      <c r="D80" s="654">
        <f t="shared" ref="D80:I80" si="17">+D78+D79</f>
        <v>0</v>
      </c>
      <c r="E80" s="654">
        <f t="shared" si="17"/>
        <v>0</v>
      </c>
      <c r="F80" s="654">
        <f t="shared" si="17"/>
        <v>0</v>
      </c>
      <c r="G80" s="654">
        <f t="shared" si="17"/>
        <v>0</v>
      </c>
      <c r="H80" s="654">
        <f t="shared" si="17"/>
        <v>0</v>
      </c>
      <c r="I80" s="718">
        <f t="shared" si="17"/>
        <v>0</v>
      </c>
      <c r="J80" s="503" t="str">
        <f>IF(D75&lt;&gt;'ETCA-II-01'!C20,"ERROR!!!!! EL MONTO ESTIMADO NO COINCIDE CON LO REPORTADO EN EL FORMATO ETCA-II-01 EN EL TOTAL DE INGRESOS","")</f>
        <v/>
      </c>
    </row>
    <row r="81" spans="1:10" ht="15.75" thickBot="1">
      <c r="A81" s="622"/>
      <c r="B81" s="1368"/>
      <c r="C81" s="1369"/>
      <c r="D81" s="653"/>
      <c r="E81" s="653"/>
      <c r="F81" s="653"/>
      <c r="G81" s="653"/>
      <c r="H81" s="653"/>
      <c r="I81" s="653"/>
      <c r="J81" s="503" t="str">
        <f>IF(E75&lt;&gt;'ETCA-II-01'!D20,"ERROR!!!!! EL MONTO NO COINCIDE CON LO REPORTADO EN EL FORMATO ETCA-II-01 EN EL TOTAL DE INGRESOS","")</f>
        <v/>
      </c>
    </row>
    <row r="82" spans="1:10">
      <c r="J82" s="503" t="str">
        <f>IF(F75&lt;&gt;'ETCA-II-01'!E20,"ERROR!!!!! EL MONTO NO COINCIDE CON LO REPORTADO EN EL FORMATO ETCA-II-01 EN EL TOTAL DE INGRESOS","")</f>
        <v/>
      </c>
    </row>
    <row r="83" spans="1:10">
      <c r="J83" s="503" t="s">
        <v>248</v>
      </c>
    </row>
    <row r="84" spans="1:10">
      <c r="J84" s="503" t="s">
        <v>248</v>
      </c>
    </row>
    <row r="85" spans="1:10">
      <c r="J85" s="503" t="s">
        <v>248</v>
      </c>
    </row>
    <row r="86" spans="1:10">
      <c r="J86" s="503" t="str">
        <f>IF(D75&lt;&gt;'ETCA-II-01'!C45,"ERROR!!!!! EL MONTO NO COINCIDE CON LO REPORTADO EN EL FORMATO ETCA-II-01 EN EL TOTAL DE INGRESOS","")</f>
        <v/>
      </c>
    </row>
    <row r="87" spans="1:10">
      <c r="J87" s="503" t="str">
        <f>IF(E75&lt;&gt;'ETCA-II-01'!D45,"ERROR!!!!! EL MONTO NO COINCIDE CON LO REPORTADO EN EL FORMATO ETCA-II-01 EN EL TOTAL DE INGRESOS","")</f>
        <v/>
      </c>
    </row>
    <row r="88" spans="1:10">
      <c r="J88" s="503" t="str">
        <f>IF(F75&lt;&gt;'ETCA-II-01'!E45,"ERROR!!!!! EL MONTO NO COINCIDE CON LO REPORTADO EN EL FORMATO ETCA-II-01 EN EL TOTAL DE INGRESOS","")</f>
        <v/>
      </c>
    </row>
    <row r="89" spans="1:10">
      <c r="J89" s="503" t="s">
        <v>248</v>
      </c>
    </row>
    <row r="90" spans="1:10">
      <c r="J90" s="503" t="s">
        <v>248</v>
      </c>
    </row>
    <row r="91" spans="1:10">
      <c r="J91" s="503" t="s">
        <v>248</v>
      </c>
    </row>
  </sheetData>
  <sheetProtection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3622047244094491" right="0.23622047244094491" top="0.74803149606299213" bottom="0.74803149606299213" header="0.31496062992125984" footer="0.31496062992125984"/>
  <pageSetup orientation="landscape" r:id="rId1"/>
  <headerFooter>
    <oddFooter>Página &amp;P</oddFooter>
  </headerFooter>
  <drawing r:id="rId2"/>
</worksheet>
</file>

<file path=xl/worksheets/sheet16.xml><?xml version="1.0" encoding="utf-8"?>
<worksheet xmlns="http://schemas.openxmlformats.org/spreadsheetml/2006/main" xmlns:r="http://schemas.openxmlformats.org/officeDocument/2006/relationships">
  <sheetPr codeName="Hoja11">
    <tabColor rgb="FFFFFF00"/>
    <pageSetUpPr fitToPage="1"/>
  </sheetPr>
  <dimension ref="A1:E27"/>
  <sheetViews>
    <sheetView view="pageBreakPreview" zoomScale="120" zoomScaleSheetLayoutView="120" workbookViewId="0">
      <selection activeCell="E10" sqref="E10"/>
    </sheetView>
  </sheetViews>
  <sheetFormatPr baseColWidth="10" defaultColWidth="11.28515625" defaultRowHeight="16.5"/>
  <cols>
    <col min="1" max="1" width="1.28515625" style="121" customWidth="1"/>
    <col min="2" max="2" width="43.85546875" style="121" customWidth="1"/>
    <col min="3" max="4" width="25.7109375" style="121" customWidth="1"/>
    <col min="5" max="5" width="62" style="230" customWidth="1"/>
    <col min="6" max="16384" width="11.28515625" style="121"/>
  </cols>
  <sheetData>
    <row r="1" spans="1:5">
      <c r="A1" s="1251" t="s">
        <v>23</v>
      </c>
      <c r="B1" s="1251"/>
      <c r="C1" s="1251"/>
      <c r="D1" s="1251"/>
    </row>
    <row r="2" spans="1:5" s="163" customFormat="1" ht="15.75">
      <c r="A2" s="1251" t="s">
        <v>508</v>
      </c>
      <c r="B2" s="1251"/>
      <c r="C2" s="1251"/>
      <c r="D2" s="1251"/>
      <c r="E2" s="408"/>
    </row>
    <row r="3" spans="1:5" s="163" customFormat="1" ht="15.75">
      <c r="A3" s="1252" t="str">
        <f>'ETCA-I-01'!A3:G3</f>
        <v>TELEVISORA DE HERMOSILLO, S.A. de C.V.</v>
      </c>
      <c r="B3" s="1252"/>
      <c r="C3" s="1252"/>
      <c r="D3" s="1252"/>
      <c r="E3" s="407"/>
    </row>
    <row r="4" spans="1:5" s="163" customFormat="1">
      <c r="A4" s="1253" t="str">
        <f>'ETCA-I-01'!A4:G4</f>
        <v>Al 30 de Septiembre de 2019</v>
      </c>
      <c r="B4" s="1253"/>
      <c r="C4" s="1253"/>
      <c r="D4" s="1253"/>
      <c r="E4" s="407"/>
    </row>
    <row r="5" spans="1:5" s="165" customFormat="1" ht="17.25" thickBot="1">
      <c r="A5" s="164"/>
      <c r="B5" s="1254" t="s">
        <v>509</v>
      </c>
      <c r="C5" s="1254"/>
      <c r="D5" s="235"/>
      <c r="E5" s="409"/>
    </row>
    <row r="6" spans="1:5" s="166" customFormat="1" ht="27" customHeight="1" thickBot="1">
      <c r="A6" s="1373" t="s">
        <v>1023</v>
      </c>
      <c r="B6" s="1374"/>
      <c r="C6" s="244"/>
      <c r="D6" s="942">
        <f>'ETCA-II-01'!F20</f>
        <v>65267018</v>
      </c>
      <c r="E6" s="410" t="str">
        <f>IF(D6&lt;&gt;'ETCA-II-01'!F45,"ERROR!!!!! EL MONTO NO COINCIDE CON LO REPORTADO EN EL FORMATO ETCA-II-01 EN EL TOTAL DEVENGADO DEL ANALÍTICO DE INGRESOS","")</f>
        <v/>
      </c>
    </row>
    <row r="7" spans="1:5" s="238" customFormat="1" ht="9.75" customHeight="1">
      <c r="A7" s="257"/>
      <c r="B7" s="236"/>
      <c r="C7" s="237"/>
      <c r="D7" s="259"/>
      <c r="E7" s="411"/>
    </row>
    <row r="8" spans="1:5" s="238" customFormat="1" ht="17.25" customHeight="1" thickBot="1">
      <c r="A8" s="258"/>
      <c r="B8" s="239"/>
      <c r="C8" s="240"/>
      <c r="D8" s="260"/>
      <c r="E8" s="410"/>
    </row>
    <row r="9" spans="1:5" ht="20.100000000000001" customHeight="1" thickBot="1">
      <c r="A9" s="246" t="s">
        <v>1024</v>
      </c>
      <c r="B9" s="247"/>
      <c r="C9" s="248"/>
      <c r="D9" s="249">
        <f>SUM(C10:C15)</f>
        <v>161483</v>
      </c>
      <c r="E9" s="410"/>
    </row>
    <row r="10" spans="1:5" ht="20.100000000000001" customHeight="1">
      <c r="A10" s="167"/>
      <c r="B10" s="266" t="s">
        <v>1021</v>
      </c>
      <c r="C10" s="250">
        <v>18409</v>
      </c>
      <c r="D10" s="412"/>
      <c r="E10" s="429"/>
    </row>
    <row r="11" spans="1:5" ht="20.100000000000001" customHeight="1">
      <c r="A11" s="167"/>
      <c r="B11" s="267" t="s">
        <v>209</v>
      </c>
      <c r="C11" s="250"/>
      <c r="D11" s="412"/>
      <c r="E11" s="429"/>
    </row>
    <row r="12" spans="1:5" ht="33" customHeight="1">
      <c r="A12" s="167"/>
      <c r="B12" s="267" t="s">
        <v>210</v>
      </c>
      <c r="C12" s="250"/>
      <c r="D12" s="412"/>
      <c r="E12" s="429" t="str">
        <f>IF(C12&lt;&gt;'ETCA-I-03'!C22,"ERROR!!!, NO COINCIDEN LOS MONTOS CON LO REPORTADO EN EL FORMATO ETCA-I-03","")</f>
        <v/>
      </c>
    </row>
    <row r="13" spans="1:5" ht="20.100000000000001" customHeight="1">
      <c r="A13" s="168"/>
      <c r="B13" s="267" t="s">
        <v>211</v>
      </c>
      <c r="C13" s="250"/>
      <c r="D13" s="412"/>
      <c r="E13" s="429" t="str">
        <f>IF(C13&lt;&gt;'ETCA-I-03'!C23,"ERROR!!!, NO COINCIDEN LOS MONTOS CON LO REPORTADO EN EL FORMATO ETCA-I-03","")</f>
        <v/>
      </c>
    </row>
    <row r="14" spans="1:5" ht="20.100000000000001" customHeight="1">
      <c r="A14" s="168"/>
      <c r="B14" s="267" t="s">
        <v>212</v>
      </c>
      <c r="C14" s="250">
        <v>143074</v>
      </c>
      <c r="D14" s="412"/>
      <c r="E14" s="429" t="str">
        <f>IF(C14&lt;&gt;'ETCA-I-03'!C24,"ERROR!!!, NO COINCIDEN LOS MONTOS CON LO REPORTADO EN EL FORMATO ETCA-I-03","")</f>
        <v/>
      </c>
    </row>
    <row r="15" spans="1:5" ht="24.75" customHeight="1" thickBot="1">
      <c r="A15" s="241" t="s">
        <v>1063</v>
      </c>
      <c r="B15" s="270"/>
      <c r="C15" s="251">
        <v>0</v>
      </c>
      <c r="D15" s="413"/>
      <c r="E15" s="410"/>
    </row>
    <row r="16" spans="1:5" ht="7.5" customHeight="1">
      <c r="A16" s="271"/>
      <c r="B16" s="261"/>
      <c r="C16" s="262"/>
      <c r="D16" s="263"/>
      <c r="E16" s="410"/>
    </row>
    <row r="17" spans="1:5" ht="20.100000000000001" customHeight="1" thickBot="1">
      <c r="A17" s="272"/>
      <c r="B17" s="264"/>
      <c r="C17" s="265"/>
      <c r="D17" s="242"/>
      <c r="E17" s="410"/>
    </row>
    <row r="18" spans="1:5" ht="20.100000000000001" customHeight="1" thickBot="1">
      <c r="A18" s="246" t="s">
        <v>1025</v>
      </c>
      <c r="B18" s="247"/>
      <c r="C18" s="248"/>
      <c r="D18" s="249">
        <f>SUM(C19:C22)</f>
        <v>0</v>
      </c>
      <c r="E18" s="410"/>
    </row>
    <row r="19" spans="1:5" ht="20.100000000000001" customHeight="1">
      <c r="A19" s="168"/>
      <c r="B19" s="266" t="s">
        <v>1022</v>
      </c>
      <c r="C19" s="252"/>
      <c r="D19" s="412"/>
      <c r="E19" s="410"/>
    </row>
    <row r="20" spans="1:5" ht="20.100000000000001" customHeight="1">
      <c r="A20" s="168"/>
      <c r="B20" s="267" t="s">
        <v>431</v>
      </c>
      <c r="C20" s="252"/>
      <c r="D20" s="412"/>
      <c r="E20" s="410"/>
    </row>
    <row r="21" spans="1:5" ht="20.100000000000001" customHeight="1">
      <c r="A21" s="243" t="s">
        <v>1064</v>
      </c>
      <c r="B21" s="268"/>
      <c r="C21" s="252"/>
      <c r="D21" s="412"/>
      <c r="E21" s="410"/>
    </row>
    <row r="22" spans="1:5" ht="20.100000000000001" customHeight="1" thickBot="1">
      <c r="A22" s="168"/>
      <c r="B22" s="269"/>
      <c r="C22" s="253"/>
      <c r="D22" s="412"/>
      <c r="E22" s="410"/>
    </row>
    <row r="23" spans="1:5" ht="26.25" customHeight="1" thickBot="1">
      <c r="A23" s="254" t="s">
        <v>1026</v>
      </c>
      <c r="B23" s="255"/>
      <c r="C23" s="256"/>
      <c r="D23" s="942">
        <f>D6+D9-D18</f>
        <v>65428501</v>
      </c>
      <c r="E23" s="410" t="s">
        <v>248</v>
      </c>
    </row>
    <row r="26" spans="1:5" s="907" customFormat="1" ht="13.5">
      <c r="B26" s="914" t="s">
        <v>1071</v>
      </c>
      <c r="C26" s="914"/>
      <c r="D26" s="914"/>
      <c r="E26" s="908"/>
    </row>
    <row r="27" spans="1:5" s="907" customFormat="1" ht="13.5">
      <c r="B27" s="914" t="s">
        <v>1072</v>
      </c>
      <c r="C27" s="914"/>
      <c r="D27" s="914"/>
      <c r="E27" s="908"/>
    </row>
  </sheetData>
  <sheetProtection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17.xml><?xml version="1.0" encoding="utf-8"?>
<worksheet xmlns="http://schemas.openxmlformats.org/spreadsheetml/2006/main" xmlns:r="http://schemas.openxmlformats.org/officeDocument/2006/relationships">
  <dimension ref="A1:G91"/>
  <sheetViews>
    <sheetView view="pageBreakPreview" topLeftCell="A64" zoomScale="98" zoomScaleSheetLayoutView="98" workbookViewId="0">
      <selection activeCell="E82" sqref="E82"/>
    </sheetView>
  </sheetViews>
  <sheetFormatPr baseColWidth="10" defaultRowHeight="15"/>
  <cols>
    <col min="1" max="1" width="49.85546875" customWidth="1"/>
    <col min="2" max="2" width="12.42578125" customWidth="1"/>
    <col min="3" max="3" width="12.7109375" customWidth="1"/>
    <col min="4" max="4" width="13.7109375" customWidth="1"/>
    <col min="5" max="5" width="12.7109375" customWidth="1"/>
    <col min="6" max="7" width="13.7109375" customWidth="1"/>
  </cols>
  <sheetData>
    <row r="1" spans="1:7" ht="15.75">
      <c r="A1" s="1251" t="s">
        <v>23</v>
      </c>
      <c r="B1" s="1251"/>
      <c r="C1" s="1251"/>
      <c r="D1" s="1251"/>
      <c r="E1" s="1251"/>
      <c r="F1" s="1251"/>
      <c r="G1" s="1251"/>
    </row>
    <row r="2" spans="1:7" ht="15.75">
      <c r="A2" s="1251" t="s">
        <v>510</v>
      </c>
      <c r="B2" s="1251"/>
      <c r="C2" s="1251"/>
      <c r="D2" s="1251"/>
      <c r="E2" s="1251"/>
      <c r="F2" s="1251"/>
      <c r="G2" s="1251"/>
    </row>
    <row r="3" spans="1:7" ht="15.75">
      <c r="A3" s="1251" t="s">
        <v>511</v>
      </c>
      <c r="B3" s="1251"/>
      <c r="C3" s="1251"/>
      <c r="D3" s="1251"/>
      <c r="E3" s="1251"/>
      <c r="F3" s="1251"/>
      <c r="G3" s="1251"/>
    </row>
    <row r="4" spans="1:7" ht="15.75">
      <c r="A4" s="1252" t="str">
        <f>'ETCA-I-01'!A3:G3</f>
        <v>TELEVISORA DE HERMOSILLO, S.A. de C.V.</v>
      </c>
      <c r="B4" s="1252"/>
      <c r="C4" s="1252"/>
      <c r="D4" s="1252"/>
      <c r="E4" s="1252"/>
      <c r="F4" s="1252"/>
      <c r="G4" s="1252"/>
    </row>
    <row r="5" spans="1:7" ht="16.5">
      <c r="A5" s="1253" t="str">
        <f>'ETCA-I-03'!A4:D4</f>
        <v>Del 01 de Enero al 30 de Septiembre de 2019</v>
      </c>
      <c r="B5" s="1253"/>
      <c r="C5" s="1253"/>
      <c r="D5" s="1253"/>
      <c r="E5" s="1253"/>
      <c r="F5" s="1253"/>
      <c r="G5" s="1253"/>
    </row>
    <row r="6" spans="1:7" ht="17.25" thickBot="1">
      <c r="A6" s="1377" t="s">
        <v>512</v>
      </c>
      <c r="B6" s="1377"/>
      <c r="C6" s="1377"/>
      <c r="D6" s="1377"/>
      <c r="E6" s="1377"/>
      <c r="F6" s="235"/>
      <c r="G6" s="165"/>
    </row>
    <row r="7" spans="1:7" ht="38.25">
      <c r="A7" s="1375" t="s">
        <v>513</v>
      </c>
      <c r="B7" s="197" t="s">
        <v>514</v>
      </c>
      <c r="C7" s="197" t="s">
        <v>442</v>
      </c>
      <c r="D7" s="456" t="s">
        <v>515</v>
      </c>
      <c r="E7" s="198" t="s">
        <v>516</v>
      </c>
      <c r="F7" s="198" t="s">
        <v>517</v>
      </c>
      <c r="G7" s="457" t="s">
        <v>518</v>
      </c>
    </row>
    <row r="8" spans="1:7" ht="15.75" thickBot="1">
      <c r="A8" s="1376"/>
      <c r="B8" s="201" t="s">
        <v>422</v>
      </c>
      <c r="C8" s="201" t="s">
        <v>423</v>
      </c>
      <c r="D8" s="458" t="s">
        <v>519</v>
      </c>
      <c r="E8" s="202" t="s">
        <v>425</v>
      </c>
      <c r="F8" s="202" t="s">
        <v>426</v>
      </c>
      <c r="G8" s="459" t="s">
        <v>520</v>
      </c>
    </row>
    <row r="9" spans="1:7">
      <c r="A9" s="460" t="s">
        <v>216</v>
      </c>
      <c r="B9" s="465">
        <f>SUM(B10:B16)</f>
        <v>57610576.5</v>
      </c>
      <c r="C9" s="465">
        <f>SUM(C10:C16)</f>
        <v>0</v>
      </c>
      <c r="D9" s="465">
        <f>B9+C9</f>
        <v>57610576.5</v>
      </c>
      <c r="E9" s="465">
        <f>SUM(E10:E16)</f>
        <v>54421034</v>
      </c>
      <c r="F9" s="465">
        <f>SUM(F10:F16)</f>
        <v>45959566.5</v>
      </c>
      <c r="G9" s="466">
        <f>D9-E9</f>
        <v>3189542.5</v>
      </c>
    </row>
    <row r="10" spans="1:7">
      <c r="A10" s="461" t="s">
        <v>521</v>
      </c>
      <c r="B10" s="467">
        <f>SUM('ETCA-II-13'!C13:C19)+0.5</f>
        <v>35602637.5</v>
      </c>
      <c r="C10" s="467">
        <f>SUM('ETCA-II-13'!D13:D19)</f>
        <v>-16547</v>
      </c>
      <c r="D10" s="465">
        <f t="shared" ref="D10:D72" si="0">B10+C10</f>
        <v>35586090.5</v>
      </c>
      <c r="E10" s="467">
        <f>SUM('ETCA-II-13'!F13:F19)</f>
        <v>33149885</v>
      </c>
      <c r="F10" s="467">
        <f>SUM('ETCA-II-13'!G13:G19)</f>
        <v>33097439</v>
      </c>
      <c r="G10" s="466">
        <f t="shared" ref="G10:G73" si="1">D10-E10</f>
        <v>2436205.5</v>
      </c>
    </row>
    <row r="11" spans="1:7">
      <c r="A11" s="461" t="s">
        <v>522</v>
      </c>
      <c r="B11" s="467">
        <f>SUM('ETCA-II-13'!C21)</f>
        <v>526349</v>
      </c>
      <c r="C11" s="467">
        <f>SUM('ETCA-II-13'!D21)</f>
        <v>-107318</v>
      </c>
      <c r="D11" s="465">
        <f t="shared" si="0"/>
        <v>419031</v>
      </c>
      <c r="E11" s="467">
        <f>SUM('ETCA-II-13'!F21)-1+1</f>
        <v>339556</v>
      </c>
      <c r="F11" s="467">
        <f>SUM('ETCA-II-13'!G21)+0.5</f>
        <v>339556.5</v>
      </c>
      <c r="G11" s="466">
        <f t="shared" si="1"/>
        <v>79475</v>
      </c>
    </row>
    <row r="12" spans="1:7">
      <c r="A12" s="461" t="s">
        <v>523</v>
      </c>
      <c r="B12" s="467">
        <f>SUM('ETCA-II-13'!C28:C32)</f>
        <v>7974834</v>
      </c>
      <c r="C12" s="467">
        <f>SUM('ETCA-II-13'!D28:D32)</f>
        <v>274724</v>
      </c>
      <c r="D12" s="465">
        <f t="shared" si="0"/>
        <v>8249558</v>
      </c>
      <c r="E12" s="467">
        <f>SUM('ETCA-II-13'!F28:F32)-1</f>
        <v>8117174</v>
      </c>
      <c r="F12" s="467">
        <f>SUM('ETCA-II-13'!G28:G32)</f>
        <v>3343901</v>
      </c>
      <c r="G12" s="466">
        <f t="shared" si="1"/>
        <v>132384</v>
      </c>
    </row>
    <row r="13" spans="1:7">
      <c r="A13" s="461" t="s">
        <v>524</v>
      </c>
      <c r="B13" s="467">
        <f>SUM('ETCA-II-13'!C36:C38)</f>
        <v>6376541</v>
      </c>
      <c r="C13" s="467">
        <f>SUM('ETCA-II-13'!D36:D38)</f>
        <v>189042</v>
      </c>
      <c r="D13" s="465">
        <f t="shared" si="0"/>
        <v>6565583</v>
      </c>
      <c r="E13" s="467">
        <f>SUM('ETCA-II-13'!F36:F38)</f>
        <v>6335890</v>
      </c>
      <c r="F13" s="467">
        <f>SUM('ETCA-II-13'!G36:G38)</f>
        <v>5084577</v>
      </c>
      <c r="G13" s="466">
        <f t="shared" si="1"/>
        <v>229693</v>
      </c>
    </row>
    <row r="14" spans="1:7">
      <c r="A14" s="461" t="s">
        <v>525</v>
      </c>
      <c r="B14" s="467">
        <f>SUM('ETCA-II-13'!C40:C45)</f>
        <v>5422940</v>
      </c>
      <c r="C14" s="467">
        <f>SUM('ETCA-II-13'!D40:D45)</f>
        <v>-280797</v>
      </c>
      <c r="D14" s="465">
        <f t="shared" si="0"/>
        <v>5142143</v>
      </c>
      <c r="E14" s="467">
        <f>SUM('ETCA-II-13'!F40:F45)</f>
        <v>4836783</v>
      </c>
      <c r="F14" s="467">
        <f>SUM('ETCA-II-13'!G40:G45)</f>
        <v>2452347</v>
      </c>
      <c r="G14" s="466">
        <f t="shared" si="1"/>
        <v>305360</v>
      </c>
    </row>
    <row r="15" spans="1:7">
      <c r="A15" s="461" t="s">
        <v>526</v>
      </c>
      <c r="B15" s="467"/>
      <c r="C15" s="467"/>
      <c r="D15" s="465">
        <f t="shared" si="0"/>
        <v>0</v>
      </c>
      <c r="E15" s="467"/>
      <c r="F15" s="467"/>
      <c r="G15" s="466">
        <f t="shared" si="1"/>
        <v>0</v>
      </c>
    </row>
    <row r="16" spans="1:7">
      <c r="A16" s="461" t="s">
        <v>527</v>
      </c>
      <c r="B16" s="467">
        <f>SUM('ETCA-II-13'!C47)</f>
        <v>1707275</v>
      </c>
      <c r="C16" s="467">
        <f>SUM('ETCA-II-13'!D47)</f>
        <v>-59104</v>
      </c>
      <c r="D16" s="465">
        <f t="shared" si="0"/>
        <v>1648171</v>
      </c>
      <c r="E16" s="467">
        <f>SUM('ETCA-II-13'!F47)</f>
        <v>1641746</v>
      </c>
      <c r="F16" s="467">
        <f>SUM('ETCA-II-13'!G47)</f>
        <v>1641746</v>
      </c>
      <c r="G16" s="466">
        <f t="shared" si="1"/>
        <v>6425</v>
      </c>
    </row>
    <row r="17" spans="1:7">
      <c r="A17" s="462" t="s">
        <v>217</v>
      </c>
      <c r="B17" s="465">
        <f>SUM(B18:B26)</f>
        <v>1420105</v>
      </c>
      <c r="C17" s="465">
        <f>SUM(C18:C26)</f>
        <v>9800</v>
      </c>
      <c r="D17" s="465">
        <f>B17+C17</f>
        <v>1429905</v>
      </c>
      <c r="E17" s="465">
        <f>SUM(E18:E26)</f>
        <v>889553.4</v>
      </c>
      <c r="F17" s="465">
        <f>SUM(F18:F26)</f>
        <v>880553.4</v>
      </c>
      <c r="G17" s="466">
        <f t="shared" si="1"/>
        <v>540351.6</v>
      </c>
    </row>
    <row r="18" spans="1:7" ht="25.5">
      <c r="A18" s="461" t="s">
        <v>528</v>
      </c>
      <c r="B18" s="467">
        <f>SUM('ETCA-II-13'!C51:C54)</f>
        <v>110556</v>
      </c>
      <c r="C18" s="467">
        <f>SUM('ETCA-II-13'!D51:D54)</f>
        <v>3276</v>
      </c>
      <c r="D18" s="465">
        <f t="shared" si="0"/>
        <v>113832</v>
      </c>
      <c r="E18" s="467">
        <f>SUM('ETCA-II-13'!F51:F54)-0.6</f>
        <v>85978.4</v>
      </c>
      <c r="F18" s="467">
        <f>SUM('ETCA-II-13'!G51:G54)-0.6</f>
        <v>85978.4</v>
      </c>
      <c r="G18" s="466">
        <f t="shared" si="1"/>
        <v>27853.600000000006</v>
      </c>
    </row>
    <row r="19" spans="1:7">
      <c r="A19" s="461" t="s">
        <v>529</v>
      </c>
      <c r="B19" s="467">
        <f>SUM('ETCA-II-13'!C56)</f>
        <v>163902</v>
      </c>
      <c r="C19" s="467">
        <f>SUM('ETCA-II-13'!D56)</f>
        <v>12083</v>
      </c>
      <c r="D19" s="465">
        <f t="shared" si="0"/>
        <v>175985</v>
      </c>
      <c r="E19" s="467">
        <f>SUM('ETCA-II-13'!F56)</f>
        <v>142487</v>
      </c>
      <c r="F19" s="467">
        <f>SUM('ETCA-II-13'!G56)</f>
        <v>142487</v>
      </c>
      <c r="G19" s="466">
        <f t="shared" si="1"/>
        <v>33498</v>
      </c>
    </row>
    <row r="20" spans="1:7">
      <c r="A20" s="461" t="s">
        <v>530</v>
      </c>
      <c r="B20" s="467"/>
      <c r="C20" s="467"/>
      <c r="D20" s="465">
        <f t="shared" si="0"/>
        <v>0</v>
      </c>
      <c r="E20" s="467"/>
      <c r="F20" s="467"/>
      <c r="G20" s="466">
        <f t="shared" si="1"/>
        <v>0</v>
      </c>
    </row>
    <row r="21" spans="1:7">
      <c r="A21" s="461" t="s">
        <v>531</v>
      </c>
      <c r="B21" s="467">
        <f>SUM('ETCA-II-13'!C58:C59)</f>
        <v>478031</v>
      </c>
      <c r="C21" s="467">
        <f>SUM('ETCA-II-13'!D58:D59)</f>
        <v>-66120</v>
      </c>
      <c r="D21" s="465">
        <f t="shared" si="0"/>
        <v>411911</v>
      </c>
      <c r="E21" s="467">
        <f>SUM('ETCA-II-13'!F58:F59)</f>
        <v>31305</v>
      </c>
      <c r="F21" s="467">
        <f>SUM('ETCA-II-13'!G58:G59)</f>
        <v>22305</v>
      </c>
      <c r="G21" s="466">
        <f t="shared" si="1"/>
        <v>380606</v>
      </c>
    </row>
    <row r="22" spans="1:7">
      <c r="A22" s="461" t="s">
        <v>532</v>
      </c>
      <c r="B22" s="467">
        <f>SUM('ETCA-II-13'!C61)</f>
        <v>216</v>
      </c>
      <c r="C22" s="467">
        <f>SUM('ETCA-II-13'!D61)</f>
        <v>317</v>
      </c>
      <c r="D22" s="465">
        <f t="shared" si="0"/>
        <v>533</v>
      </c>
      <c r="E22" s="467">
        <f>SUM('ETCA-II-13'!F61)</f>
        <v>532</v>
      </c>
      <c r="F22" s="467">
        <f>SUM('ETCA-II-13'!G61)</f>
        <v>532</v>
      </c>
      <c r="G22" s="466">
        <f t="shared" si="1"/>
        <v>1</v>
      </c>
    </row>
    <row r="23" spans="1:7">
      <c r="A23" s="461" t="s">
        <v>533</v>
      </c>
      <c r="B23" s="467">
        <f>SUM('ETCA-II-13'!C63)</f>
        <v>550694</v>
      </c>
      <c r="C23" s="467">
        <f>SUM('ETCA-II-13'!D63)</f>
        <v>-667</v>
      </c>
      <c r="D23" s="465">
        <f t="shared" si="0"/>
        <v>550027</v>
      </c>
      <c r="E23" s="467">
        <f>SUM('ETCA-II-13'!F63)</f>
        <v>470226</v>
      </c>
      <c r="F23" s="467">
        <f>SUM('ETCA-II-13'!G63)</f>
        <v>470226</v>
      </c>
      <c r="G23" s="466">
        <f t="shared" si="1"/>
        <v>79801</v>
      </c>
    </row>
    <row r="24" spans="1:7">
      <c r="A24" s="461" t="s">
        <v>534</v>
      </c>
      <c r="B24" s="467">
        <f>SUM('ETCA-II-13'!C65)</f>
        <v>33171</v>
      </c>
      <c r="C24" s="467">
        <f>SUM('ETCA-II-13'!D65)</f>
        <v>59169</v>
      </c>
      <c r="D24" s="465">
        <f t="shared" si="0"/>
        <v>92340</v>
      </c>
      <c r="E24" s="467">
        <f>SUM('ETCA-II-13'!F65)</f>
        <v>83441</v>
      </c>
      <c r="F24" s="467">
        <f>SUM('ETCA-II-13'!G65)</f>
        <v>83441</v>
      </c>
      <c r="G24" s="466">
        <f t="shared" si="1"/>
        <v>8899</v>
      </c>
    </row>
    <row r="25" spans="1:7">
      <c r="A25" s="461" t="s">
        <v>535</v>
      </c>
      <c r="B25" s="467">
        <v>0</v>
      </c>
      <c r="C25" s="467">
        <v>0</v>
      </c>
      <c r="D25" s="465">
        <f t="shared" si="0"/>
        <v>0</v>
      </c>
      <c r="E25" s="467">
        <v>0</v>
      </c>
      <c r="F25" s="467">
        <v>0</v>
      </c>
      <c r="G25" s="466">
        <f t="shared" si="1"/>
        <v>0</v>
      </c>
    </row>
    <row r="26" spans="1:7">
      <c r="A26" s="461" t="s">
        <v>536</v>
      </c>
      <c r="B26" s="467">
        <f>SUM('ETCA-II-13'!C67:C68)</f>
        <v>83535</v>
      </c>
      <c r="C26" s="467">
        <f>SUM('ETCA-II-13'!D67:D68)</f>
        <v>1742</v>
      </c>
      <c r="D26" s="465">
        <f t="shared" si="0"/>
        <v>85277</v>
      </c>
      <c r="E26" s="467">
        <f>SUM('ETCA-II-13'!F67:F68)</f>
        <v>75584</v>
      </c>
      <c r="F26" s="467">
        <f>SUM('ETCA-II-13'!G67:G68)</f>
        <v>75584</v>
      </c>
      <c r="G26" s="466">
        <f t="shared" si="1"/>
        <v>9693</v>
      </c>
    </row>
    <row r="27" spans="1:7">
      <c r="A27" s="462" t="s">
        <v>218</v>
      </c>
      <c r="B27" s="465">
        <f>SUM(B28:B36)</f>
        <v>11497703</v>
      </c>
      <c r="C27" s="465">
        <f>SUM(C28:C36)</f>
        <v>-306696.89999999997</v>
      </c>
      <c r="D27" s="465">
        <f>B27+C27</f>
        <v>11191006.1</v>
      </c>
      <c r="E27" s="465">
        <f>SUM(E28:E36)</f>
        <v>9415572</v>
      </c>
      <c r="F27" s="465">
        <f>SUM(F28:F36)</f>
        <v>6770821.5000000009</v>
      </c>
      <c r="G27" s="466">
        <f t="shared" si="1"/>
        <v>1775434.0999999996</v>
      </c>
    </row>
    <row r="28" spans="1:7">
      <c r="A28" s="461" t="s">
        <v>537</v>
      </c>
      <c r="B28" s="467">
        <f>SUM('ETCA-II-13'!C72:C78)</f>
        <v>2484531</v>
      </c>
      <c r="C28" s="467">
        <f>SUM('ETCA-II-13'!D72:D78)+0.4</f>
        <v>283194.40000000002</v>
      </c>
      <c r="D28" s="465">
        <f t="shared" si="0"/>
        <v>2767725.4</v>
      </c>
      <c r="E28" s="467">
        <f>SUM('ETCA-II-13'!F72:F78)</f>
        <v>2586869</v>
      </c>
      <c r="F28" s="467">
        <f>SUM('ETCA-II-13'!G72:G78)-0.3</f>
        <v>1907047.7</v>
      </c>
      <c r="G28" s="466">
        <f t="shared" si="1"/>
        <v>180856.39999999991</v>
      </c>
    </row>
    <row r="29" spans="1:7">
      <c r="A29" s="461" t="s">
        <v>538</v>
      </c>
      <c r="B29" s="467">
        <f>SUM('ETCA-II-13'!C80:C83)</f>
        <v>275537</v>
      </c>
      <c r="C29" s="467">
        <f>SUM('ETCA-II-13'!D80:D83)+0.4</f>
        <v>-3753.6</v>
      </c>
      <c r="D29" s="465">
        <f t="shared" si="0"/>
        <v>271783.40000000002</v>
      </c>
      <c r="E29" s="467">
        <f>SUM('ETCA-II-13'!F80:F83)</f>
        <v>250201</v>
      </c>
      <c r="F29" s="467">
        <f>SUM('ETCA-II-13'!G80:G83)-0.3</f>
        <v>240673.7</v>
      </c>
      <c r="G29" s="466">
        <f t="shared" si="1"/>
        <v>21582.400000000023</v>
      </c>
    </row>
    <row r="30" spans="1:7">
      <c r="A30" s="461" t="s">
        <v>539</v>
      </c>
      <c r="B30" s="467">
        <f>SUM('ETCA-II-13'!C87:C91)</f>
        <v>2521738</v>
      </c>
      <c r="C30" s="467">
        <f>SUM('ETCA-II-13'!D87:D91)</f>
        <v>-198137</v>
      </c>
      <c r="D30" s="465">
        <f t="shared" si="0"/>
        <v>2323601</v>
      </c>
      <c r="E30" s="467">
        <f>SUM('ETCA-II-13'!F87:F91)</f>
        <v>2003441</v>
      </c>
      <c r="F30" s="467">
        <f>SUM('ETCA-II-13'!G87:G91)</f>
        <v>1428985</v>
      </c>
      <c r="G30" s="466">
        <f t="shared" si="1"/>
        <v>320160</v>
      </c>
    </row>
    <row r="31" spans="1:7">
      <c r="A31" s="461" t="s">
        <v>540</v>
      </c>
      <c r="B31" s="467">
        <f>SUM('ETCA-II-13'!C93:C97)</f>
        <v>1812073</v>
      </c>
      <c r="C31" s="467">
        <f>SUM('ETCA-II-13'!D93:D97)</f>
        <v>-270078</v>
      </c>
      <c r="D31" s="465">
        <f t="shared" si="0"/>
        <v>1541995</v>
      </c>
      <c r="E31" s="467">
        <f>SUM('ETCA-II-13'!F93:F97)</f>
        <v>1100819</v>
      </c>
      <c r="F31" s="467">
        <f>SUM('ETCA-II-13'!G93:G97)</f>
        <v>1100819</v>
      </c>
      <c r="G31" s="466">
        <f t="shared" si="1"/>
        <v>441176</v>
      </c>
    </row>
    <row r="32" spans="1:7" ht="25.5">
      <c r="A32" s="461" t="s">
        <v>541</v>
      </c>
      <c r="B32" s="467">
        <f>SUM('ETCA-II-13'!C99:C104)</f>
        <v>1276721</v>
      </c>
      <c r="C32" s="467">
        <f>SUM('ETCA-II-13'!D99:D104)</f>
        <v>-76591</v>
      </c>
      <c r="D32" s="465">
        <f t="shared" si="0"/>
        <v>1200130</v>
      </c>
      <c r="E32" s="467">
        <f>SUM('ETCA-II-13'!F99:F104)</f>
        <v>1046834</v>
      </c>
      <c r="F32" s="467">
        <f>SUM('ETCA-II-13'!G99:G104)-0.3</f>
        <v>895965.7</v>
      </c>
      <c r="G32" s="466">
        <f t="shared" si="1"/>
        <v>153296</v>
      </c>
    </row>
    <row r="33" spans="1:7">
      <c r="A33" s="461" t="s">
        <v>542</v>
      </c>
      <c r="B33" s="467">
        <f>SUM('ETCA-II-13'!C106:C108)</f>
        <v>573514</v>
      </c>
      <c r="C33" s="467">
        <f>SUM('ETCA-II-13'!D106:D108)+0.3</f>
        <v>-179515.7</v>
      </c>
      <c r="D33" s="465">
        <f t="shared" si="0"/>
        <v>393998.3</v>
      </c>
      <c r="E33" s="467">
        <f>SUM('ETCA-II-13'!F106:F108)</f>
        <v>196145</v>
      </c>
      <c r="F33" s="467">
        <f>SUM('ETCA-II-13'!G106:G108)-0.3</f>
        <v>196144.7</v>
      </c>
      <c r="G33" s="466">
        <f t="shared" si="1"/>
        <v>197853.3</v>
      </c>
    </row>
    <row r="34" spans="1:7">
      <c r="A34" s="461" t="s">
        <v>543</v>
      </c>
      <c r="B34" s="467">
        <f>SUM('ETCA-II-13'!C110:C112)</f>
        <v>240777</v>
      </c>
      <c r="C34" s="467">
        <f>SUM('ETCA-II-13'!D110:D112)</f>
        <v>-13276</v>
      </c>
      <c r="D34" s="465">
        <f t="shared" si="0"/>
        <v>227501</v>
      </c>
      <c r="E34" s="467">
        <f>SUM('ETCA-II-13'!F110:F112)</f>
        <v>127319</v>
      </c>
      <c r="F34" s="467">
        <f>SUM('ETCA-II-13'!G110:G112)-0.3</f>
        <v>126918.7</v>
      </c>
      <c r="G34" s="466">
        <f t="shared" si="1"/>
        <v>100182</v>
      </c>
    </row>
    <row r="35" spans="1:7" ht="15.75" thickBot="1">
      <c r="A35" s="463" t="s">
        <v>544</v>
      </c>
      <c r="B35" s="468">
        <f>SUM('ETCA-II-13'!C114:C115)</f>
        <v>398896</v>
      </c>
      <c r="C35" s="468">
        <f>SUM('ETCA-II-13'!D114:D115)</f>
        <v>72318</v>
      </c>
      <c r="D35" s="469">
        <f t="shared" si="0"/>
        <v>471214</v>
      </c>
      <c r="E35" s="468">
        <f>SUM('ETCA-II-13'!F114:F115)</f>
        <v>382766</v>
      </c>
      <c r="F35" s="468">
        <f>SUM('ETCA-II-13'!G114:G115)</f>
        <v>294851</v>
      </c>
      <c r="G35" s="470">
        <f t="shared" si="1"/>
        <v>88448</v>
      </c>
    </row>
    <row r="36" spans="1:7">
      <c r="A36" s="461" t="s">
        <v>545</v>
      </c>
      <c r="B36" s="467">
        <f>SUM('ETCA-II-13'!C117:C119)</f>
        <v>1913916</v>
      </c>
      <c r="C36" s="467">
        <f>SUM('ETCA-II-13'!D117:D119)</f>
        <v>79142</v>
      </c>
      <c r="D36" s="465">
        <f t="shared" si="0"/>
        <v>1993058</v>
      </c>
      <c r="E36" s="467">
        <f>SUM('ETCA-II-13'!F117:F119)</f>
        <v>1721178</v>
      </c>
      <c r="F36" s="467">
        <f>SUM('ETCA-II-13'!G117:G119)</f>
        <v>579416</v>
      </c>
      <c r="G36" s="466">
        <f t="shared" si="1"/>
        <v>271880</v>
      </c>
    </row>
    <row r="37" spans="1:7">
      <c r="A37" s="462" t="s">
        <v>434</v>
      </c>
      <c r="B37" s="465">
        <f>SUM(B38:B46)</f>
        <v>0</v>
      </c>
      <c r="C37" s="465">
        <f>SUM(C38:C46)</f>
        <v>0</v>
      </c>
      <c r="D37" s="465">
        <f>B37+C37</f>
        <v>0</v>
      </c>
      <c r="E37" s="465">
        <f>SUM(E38:E46)</f>
        <v>0</v>
      </c>
      <c r="F37" s="465">
        <f>SUM(F38:F46)</f>
        <v>0</v>
      </c>
      <c r="G37" s="466">
        <f t="shared" si="1"/>
        <v>0</v>
      </c>
    </row>
    <row r="38" spans="1:7">
      <c r="A38" s="461" t="s">
        <v>219</v>
      </c>
      <c r="B38" s="467"/>
      <c r="C38" s="467"/>
      <c r="D38" s="465">
        <f t="shared" si="0"/>
        <v>0</v>
      </c>
      <c r="E38" s="467"/>
      <c r="F38" s="467"/>
      <c r="G38" s="466">
        <f t="shared" si="1"/>
        <v>0</v>
      </c>
    </row>
    <row r="39" spans="1:7">
      <c r="A39" s="461" t="s">
        <v>220</v>
      </c>
      <c r="B39" s="467"/>
      <c r="C39" s="467"/>
      <c r="D39" s="465">
        <f t="shared" si="0"/>
        <v>0</v>
      </c>
      <c r="E39" s="467"/>
      <c r="F39" s="467"/>
      <c r="G39" s="466">
        <f t="shared" si="1"/>
        <v>0</v>
      </c>
    </row>
    <row r="40" spans="1:7">
      <c r="A40" s="461" t="s">
        <v>221</v>
      </c>
      <c r="B40" s="467"/>
      <c r="C40" s="467"/>
      <c r="D40" s="465">
        <f t="shared" si="0"/>
        <v>0</v>
      </c>
      <c r="E40" s="467"/>
      <c r="F40" s="467"/>
      <c r="G40" s="466">
        <f t="shared" si="1"/>
        <v>0</v>
      </c>
    </row>
    <row r="41" spans="1:7">
      <c r="A41" s="461" t="s">
        <v>222</v>
      </c>
      <c r="B41" s="467"/>
      <c r="C41" s="467"/>
      <c r="D41" s="465">
        <f t="shared" si="0"/>
        <v>0</v>
      </c>
      <c r="E41" s="467"/>
      <c r="F41" s="467"/>
      <c r="G41" s="466">
        <f t="shared" si="1"/>
        <v>0</v>
      </c>
    </row>
    <row r="42" spans="1:7">
      <c r="A42" s="461" t="s">
        <v>223</v>
      </c>
      <c r="B42" s="467"/>
      <c r="C42" s="467"/>
      <c r="D42" s="465">
        <f t="shared" si="0"/>
        <v>0</v>
      </c>
      <c r="E42" s="467"/>
      <c r="F42" s="467"/>
      <c r="G42" s="466">
        <f t="shared" si="1"/>
        <v>0</v>
      </c>
    </row>
    <row r="43" spans="1:7">
      <c r="A43" s="461" t="s">
        <v>546</v>
      </c>
      <c r="B43" s="467"/>
      <c r="C43" s="467"/>
      <c r="D43" s="465">
        <f t="shared" si="0"/>
        <v>0</v>
      </c>
      <c r="E43" s="467"/>
      <c r="F43" s="467"/>
      <c r="G43" s="466">
        <f t="shared" si="1"/>
        <v>0</v>
      </c>
    </row>
    <row r="44" spans="1:7">
      <c r="A44" s="461" t="s">
        <v>225</v>
      </c>
      <c r="B44" s="467"/>
      <c r="C44" s="467"/>
      <c r="D44" s="465">
        <f t="shared" si="0"/>
        <v>0</v>
      </c>
      <c r="E44" s="467"/>
      <c r="F44" s="467"/>
      <c r="G44" s="466">
        <f t="shared" si="1"/>
        <v>0</v>
      </c>
    </row>
    <row r="45" spans="1:7">
      <c r="A45" s="461" t="s">
        <v>226</v>
      </c>
      <c r="B45" s="467"/>
      <c r="C45" s="467"/>
      <c r="D45" s="465">
        <f t="shared" si="0"/>
        <v>0</v>
      </c>
      <c r="E45" s="467"/>
      <c r="F45" s="467"/>
      <c r="G45" s="466">
        <f t="shared" si="1"/>
        <v>0</v>
      </c>
    </row>
    <row r="46" spans="1:7">
      <c r="A46" s="461" t="s">
        <v>227</v>
      </c>
      <c r="B46" s="467"/>
      <c r="C46" s="467"/>
      <c r="D46" s="465">
        <f t="shared" si="0"/>
        <v>0</v>
      </c>
      <c r="E46" s="467"/>
      <c r="F46" s="467"/>
      <c r="G46" s="466">
        <f t="shared" si="1"/>
        <v>0</v>
      </c>
    </row>
    <row r="47" spans="1:7">
      <c r="A47" s="462" t="s">
        <v>547</v>
      </c>
      <c r="B47" s="465">
        <f>SUM(B48:B56)</f>
        <v>0</v>
      </c>
      <c r="C47" s="465">
        <f>SUM(C48:C56)</f>
        <v>296897</v>
      </c>
      <c r="D47" s="465">
        <f>B47+C47</f>
        <v>296897</v>
      </c>
      <c r="E47" s="465">
        <f>SUM(E48:E56)</f>
        <v>296897</v>
      </c>
      <c r="F47" s="465">
        <f>SUM(F48:F56)</f>
        <v>287353</v>
      </c>
      <c r="G47" s="466">
        <f t="shared" si="1"/>
        <v>0</v>
      </c>
    </row>
    <row r="48" spans="1:7">
      <c r="A48" s="461" t="s">
        <v>548</v>
      </c>
      <c r="B48" s="467">
        <f>+'ETCA-II-13'!C123</f>
        <v>0</v>
      </c>
      <c r="C48" s="467">
        <f>+'ETCA-II-13'!D123</f>
        <v>16456</v>
      </c>
      <c r="D48" s="465">
        <f t="shared" si="0"/>
        <v>16456</v>
      </c>
      <c r="E48" s="467">
        <f>+'ETCA-II-13'!F123</f>
        <v>16456</v>
      </c>
      <c r="F48" s="467">
        <f>+'ETCA-II-13'!G123</f>
        <v>6912</v>
      </c>
      <c r="G48" s="466">
        <f>D48-E48</f>
        <v>0</v>
      </c>
    </row>
    <row r="49" spans="1:7">
      <c r="A49" s="461" t="s">
        <v>549</v>
      </c>
      <c r="B49" s="467"/>
      <c r="C49" s="467"/>
      <c r="D49" s="465">
        <f t="shared" si="0"/>
        <v>0</v>
      </c>
      <c r="E49" s="467"/>
      <c r="F49" s="467"/>
      <c r="G49" s="466">
        <f t="shared" si="1"/>
        <v>0</v>
      </c>
    </row>
    <row r="50" spans="1:7">
      <c r="A50" s="461" t="s">
        <v>550</v>
      </c>
      <c r="B50" s="467"/>
      <c r="C50" s="467"/>
      <c r="D50" s="465">
        <f t="shared" si="0"/>
        <v>0</v>
      </c>
      <c r="E50" s="467"/>
      <c r="F50" s="467"/>
      <c r="G50" s="466">
        <f t="shared" si="1"/>
        <v>0</v>
      </c>
    </row>
    <row r="51" spans="1:7">
      <c r="A51" s="461" t="s">
        <v>551</v>
      </c>
      <c r="B51" s="467"/>
      <c r="C51" s="467"/>
      <c r="D51" s="465">
        <f t="shared" si="0"/>
        <v>0</v>
      </c>
      <c r="E51" s="467"/>
      <c r="F51" s="467"/>
      <c r="G51" s="466">
        <f t="shared" si="1"/>
        <v>0</v>
      </c>
    </row>
    <row r="52" spans="1:7">
      <c r="A52" s="461" t="s">
        <v>552</v>
      </c>
      <c r="B52" s="467"/>
      <c r="C52" s="467"/>
      <c r="D52" s="465">
        <f t="shared" si="0"/>
        <v>0</v>
      </c>
      <c r="E52" s="467"/>
      <c r="F52" s="467"/>
      <c r="G52" s="466">
        <f t="shared" si="1"/>
        <v>0</v>
      </c>
    </row>
    <row r="53" spans="1:7">
      <c r="A53" s="461" t="s">
        <v>553</v>
      </c>
      <c r="B53" s="467">
        <f>+'ETCA-II-13'!C127</f>
        <v>0</v>
      </c>
      <c r="C53" s="467">
        <f>+'ETCA-II-13'!D127</f>
        <v>280441</v>
      </c>
      <c r="D53" s="465">
        <f t="shared" si="0"/>
        <v>280441</v>
      </c>
      <c r="E53" s="467">
        <f>+'ETCA-II-13'!F127</f>
        <v>280441</v>
      </c>
      <c r="F53" s="467">
        <f>+'ETCA-II-13'!G127</f>
        <v>280441</v>
      </c>
      <c r="G53" s="466">
        <f t="shared" si="1"/>
        <v>0</v>
      </c>
    </row>
    <row r="54" spans="1:7">
      <c r="A54" s="461" t="s">
        <v>554</v>
      </c>
      <c r="B54" s="467"/>
      <c r="C54" s="467"/>
      <c r="D54" s="465">
        <f t="shared" si="0"/>
        <v>0</v>
      </c>
      <c r="E54" s="467"/>
      <c r="F54" s="467"/>
      <c r="G54" s="466">
        <f t="shared" si="1"/>
        <v>0</v>
      </c>
    </row>
    <row r="55" spans="1:7">
      <c r="A55" s="461" t="s">
        <v>555</v>
      </c>
      <c r="B55" s="467"/>
      <c r="C55" s="467"/>
      <c r="D55" s="465">
        <f t="shared" si="0"/>
        <v>0</v>
      </c>
      <c r="E55" s="467"/>
      <c r="F55" s="467"/>
      <c r="G55" s="466">
        <f t="shared" si="1"/>
        <v>0</v>
      </c>
    </row>
    <row r="56" spans="1:7">
      <c r="A56" s="461" t="s">
        <v>57</v>
      </c>
      <c r="B56" s="467"/>
      <c r="C56" s="467"/>
      <c r="D56" s="465">
        <f t="shared" si="0"/>
        <v>0</v>
      </c>
      <c r="E56" s="467"/>
      <c r="F56" s="467"/>
      <c r="G56" s="466">
        <f t="shared" si="1"/>
        <v>0</v>
      </c>
    </row>
    <row r="57" spans="1:7">
      <c r="A57" s="462" t="s">
        <v>243</v>
      </c>
      <c r="B57" s="465">
        <f>SUM(B58:B60)</f>
        <v>0</v>
      </c>
      <c r="C57" s="465">
        <f>SUM(C58:C60)</f>
        <v>0</v>
      </c>
      <c r="D57" s="465">
        <f>B57+C57</f>
        <v>0</v>
      </c>
      <c r="E57" s="465">
        <f>SUM(E58:E60)</f>
        <v>0</v>
      </c>
      <c r="F57" s="465">
        <f>SUM(F58:F60)</f>
        <v>0</v>
      </c>
      <c r="G57" s="466">
        <f t="shared" si="1"/>
        <v>0</v>
      </c>
    </row>
    <row r="58" spans="1:7">
      <c r="A58" s="461" t="s">
        <v>556</v>
      </c>
      <c r="B58" s="467"/>
      <c r="C58" s="467"/>
      <c r="D58" s="465">
        <f t="shared" si="0"/>
        <v>0</v>
      </c>
      <c r="E58" s="467"/>
      <c r="F58" s="467"/>
      <c r="G58" s="466">
        <f t="shared" si="1"/>
        <v>0</v>
      </c>
    </row>
    <row r="59" spans="1:7">
      <c r="A59" s="461" t="s">
        <v>557</v>
      </c>
      <c r="B59" s="467"/>
      <c r="C59" s="467"/>
      <c r="D59" s="465">
        <f t="shared" si="0"/>
        <v>0</v>
      </c>
      <c r="E59" s="467"/>
      <c r="F59" s="467"/>
      <c r="G59" s="466">
        <f t="shared" si="1"/>
        <v>0</v>
      </c>
    </row>
    <row r="60" spans="1:7">
      <c r="A60" s="461" t="s">
        <v>558</v>
      </c>
      <c r="B60" s="467"/>
      <c r="C60" s="467"/>
      <c r="D60" s="465">
        <f t="shared" si="0"/>
        <v>0</v>
      </c>
      <c r="E60" s="467"/>
      <c r="F60" s="467"/>
      <c r="G60" s="466">
        <f t="shared" si="1"/>
        <v>0</v>
      </c>
    </row>
    <row r="61" spans="1:7">
      <c r="A61" s="462" t="s">
        <v>559</v>
      </c>
      <c r="B61" s="465">
        <f>SUM(B62:B68)</f>
        <v>0</v>
      </c>
      <c r="C61" s="465">
        <f>SUM(C62:C68)</f>
        <v>0</v>
      </c>
      <c r="D61" s="465">
        <f>B61+C61</f>
        <v>0</v>
      </c>
      <c r="E61" s="465">
        <f>SUM(E62:E68)</f>
        <v>0</v>
      </c>
      <c r="F61" s="465">
        <f>SUM(F62:F68)</f>
        <v>0</v>
      </c>
      <c r="G61" s="466">
        <f t="shared" si="1"/>
        <v>0</v>
      </c>
    </row>
    <row r="62" spans="1:7">
      <c r="A62" s="461" t="s">
        <v>560</v>
      </c>
      <c r="B62" s="467"/>
      <c r="C62" s="467"/>
      <c r="D62" s="465">
        <f t="shared" si="0"/>
        <v>0</v>
      </c>
      <c r="E62" s="467"/>
      <c r="F62" s="467"/>
      <c r="G62" s="466">
        <f t="shared" si="1"/>
        <v>0</v>
      </c>
    </row>
    <row r="63" spans="1:7" ht="15.75" thickBot="1">
      <c r="A63" s="463" t="s">
        <v>561</v>
      </c>
      <c r="B63" s="468"/>
      <c r="C63" s="468"/>
      <c r="D63" s="469">
        <f t="shared" si="0"/>
        <v>0</v>
      </c>
      <c r="E63" s="468"/>
      <c r="F63" s="468"/>
      <c r="G63" s="470">
        <f t="shared" si="1"/>
        <v>0</v>
      </c>
    </row>
    <row r="64" spans="1:7">
      <c r="A64" s="461" t="s">
        <v>562</v>
      </c>
      <c r="B64" s="467"/>
      <c r="C64" s="467"/>
      <c r="D64" s="465">
        <f t="shared" si="0"/>
        <v>0</v>
      </c>
      <c r="E64" s="467"/>
      <c r="F64" s="467"/>
      <c r="G64" s="466">
        <f t="shared" si="1"/>
        <v>0</v>
      </c>
    </row>
    <row r="65" spans="1:7">
      <c r="A65" s="461" t="s">
        <v>563</v>
      </c>
      <c r="B65" s="467"/>
      <c r="C65" s="467"/>
      <c r="D65" s="465">
        <f t="shared" si="0"/>
        <v>0</v>
      </c>
      <c r="E65" s="467"/>
      <c r="F65" s="467"/>
      <c r="G65" s="466">
        <f t="shared" si="1"/>
        <v>0</v>
      </c>
    </row>
    <row r="66" spans="1:7">
      <c r="A66" s="461" t="s">
        <v>564</v>
      </c>
      <c r="B66" s="467"/>
      <c r="C66" s="467"/>
      <c r="D66" s="465">
        <f t="shared" si="0"/>
        <v>0</v>
      </c>
      <c r="E66" s="467"/>
      <c r="F66" s="467"/>
      <c r="G66" s="466">
        <f t="shared" si="1"/>
        <v>0</v>
      </c>
    </row>
    <row r="67" spans="1:7">
      <c r="A67" s="461" t="s">
        <v>565</v>
      </c>
      <c r="B67" s="467"/>
      <c r="C67" s="467"/>
      <c r="D67" s="465">
        <f t="shared" si="0"/>
        <v>0</v>
      </c>
      <c r="E67" s="467"/>
      <c r="F67" s="467"/>
      <c r="G67" s="466">
        <f t="shared" si="1"/>
        <v>0</v>
      </c>
    </row>
    <row r="68" spans="1:7">
      <c r="A68" s="461" t="s">
        <v>566</v>
      </c>
      <c r="B68" s="467"/>
      <c r="C68" s="467"/>
      <c r="D68" s="465">
        <f t="shared" si="0"/>
        <v>0</v>
      </c>
      <c r="E68" s="467"/>
      <c r="F68" s="467"/>
      <c r="G68" s="466">
        <f t="shared" si="1"/>
        <v>0</v>
      </c>
    </row>
    <row r="69" spans="1:7">
      <c r="A69" s="462" t="s">
        <v>206</v>
      </c>
      <c r="B69" s="465">
        <f>SUM(B70:B72)</f>
        <v>0</v>
      </c>
      <c r="C69" s="465">
        <f>SUM(C70:C72)</f>
        <v>0</v>
      </c>
      <c r="D69" s="465">
        <f>B69+C69</f>
        <v>0</v>
      </c>
      <c r="E69" s="465">
        <f>SUM(E70:E72)</f>
        <v>0</v>
      </c>
      <c r="F69" s="465">
        <f>SUM(F70:F72)</f>
        <v>0</v>
      </c>
      <c r="G69" s="466">
        <f t="shared" si="1"/>
        <v>0</v>
      </c>
    </row>
    <row r="70" spans="1:7">
      <c r="A70" s="461" t="s">
        <v>229</v>
      </c>
      <c r="B70" s="467"/>
      <c r="C70" s="467"/>
      <c r="D70" s="465">
        <f t="shared" si="0"/>
        <v>0</v>
      </c>
      <c r="E70" s="467"/>
      <c r="F70" s="467"/>
      <c r="G70" s="466">
        <f t="shared" si="1"/>
        <v>0</v>
      </c>
    </row>
    <row r="71" spans="1:7">
      <c r="A71" s="461" t="s">
        <v>70</v>
      </c>
      <c r="B71" s="467"/>
      <c r="C71" s="467"/>
      <c r="D71" s="465">
        <f t="shared" si="0"/>
        <v>0</v>
      </c>
      <c r="E71" s="467"/>
      <c r="F71" s="467"/>
      <c r="G71" s="466">
        <f t="shared" si="1"/>
        <v>0</v>
      </c>
    </row>
    <row r="72" spans="1:7">
      <c r="A72" s="461" t="s">
        <v>230</v>
      </c>
      <c r="B72" s="467"/>
      <c r="C72" s="467"/>
      <c r="D72" s="465">
        <f t="shared" si="0"/>
        <v>0</v>
      </c>
      <c r="E72" s="467"/>
      <c r="F72" s="467"/>
      <c r="G72" s="466">
        <f t="shared" si="1"/>
        <v>0</v>
      </c>
    </row>
    <row r="73" spans="1:7">
      <c r="A73" s="462" t="s">
        <v>567</v>
      </c>
      <c r="B73" s="465">
        <f>SUM(B74:B80)</f>
        <v>18000000</v>
      </c>
      <c r="C73" s="465">
        <f>SUM(C74:C80)</f>
        <v>0</v>
      </c>
      <c r="D73" s="465">
        <f>B73+C73</f>
        <v>18000000</v>
      </c>
      <c r="E73" s="465">
        <f>SUM(E74:E80)</f>
        <v>11522301</v>
      </c>
      <c r="F73" s="465">
        <f>SUM(F74:F80)</f>
        <v>11522301</v>
      </c>
      <c r="G73" s="466">
        <f t="shared" si="1"/>
        <v>6477699</v>
      </c>
    </row>
    <row r="74" spans="1:7">
      <c r="A74" s="461" t="s">
        <v>568</v>
      </c>
      <c r="B74" s="467">
        <f>SUM('ETCA-II-13'!C131)</f>
        <v>10000000</v>
      </c>
      <c r="C74" s="467">
        <f>SUM('ETCA-II-13'!D131)</f>
        <v>0</v>
      </c>
      <c r="D74" s="465">
        <f t="shared" ref="D74:D80" si="2">B74+C74</f>
        <v>10000000</v>
      </c>
      <c r="E74" s="467">
        <f>SUM('ETCA-II-13'!F131)</f>
        <v>7499988</v>
      </c>
      <c r="F74" s="467">
        <f>SUM('ETCA-II-13'!G131)</f>
        <v>7499988</v>
      </c>
      <c r="G74" s="466">
        <f t="shared" ref="G74:G80" si="3">D74-E74</f>
        <v>2500012</v>
      </c>
    </row>
    <row r="75" spans="1:7">
      <c r="A75" s="461" t="s">
        <v>232</v>
      </c>
      <c r="B75" s="467">
        <f>SUM('ETCA-II-13'!C132)</f>
        <v>8000000</v>
      </c>
      <c r="C75" s="467">
        <f>SUM('ETCA-II-13'!D132)</f>
        <v>0</v>
      </c>
      <c r="D75" s="465">
        <f t="shared" si="2"/>
        <v>8000000</v>
      </c>
      <c r="E75" s="467">
        <f>SUM('ETCA-II-13'!F132)</f>
        <v>4022313</v>
      </c>
      <c r="F75" s="467">
        <f>SUM('ETCA-II-13'!G132)</f>
        <v>4022313</v>
      </c>
      <c r="G75" s="466">
        <f t="shared" si="3"/>
        <v>3977687</v>
      </c>
    </row>
    <row r="76" spans="1:7">
      <c r="A76" s="461" t="s">
        <v>233</v>
      </c>
      <c r="B76" s="467"/>
      <c r="C76" s="467"/>
      <c r="D76" s="465">
        <f t="shared" si="2"/>
        <v>0</v>
      </c>
      <c r="E76" s="467"/>
      <c r="F76" s="467"/>
      <c r="G76" s="466">
        <f t="shared" si="3"/>
        <v>0</v>
      </c>
    </row>
    <row r="77" spans="1:7">
      <c r="A77" s="461" t="s">
        <v>234</v>
      </c>
      <c r="B77" s="467"/>
      <c r="C77" s="467"/>
      <c r="D77" s="465">
        <f t="shared" si="2"/>
        <v>0</v>
      </c>
      <c r="E77" s="467"/>
      <c r="F77" s="467"/>
      <c r="G77" s="466">
        <f t="shared" si="3"/>
        <v>0</v>
      </c>
    </row>
    <row r="78" spans="1:7">
      <c r="A78" s="461" t="s">
        <v>235</v>
      </c>
      <c r="B78" s="467"/>
      <c r="C78" s="467"/>
      <c r="D78" s="465">
        <f t="shared" si="2"/>
        <v>0</v>
      </c>
      <c r="E78" s="467"/>
      <c r="F78" s="467"/>
      <c r="G78" s="466">
        <f t="shared" si="3"/>
        <v>0</v>
      </c>
    </row>
    <row r="79" spans="1:7">
      <c r="A79" s="461" t="s">
        <v>236</v>
      </c>
      <c r="B79" s="467"/>
      <c r="C79" s="467"/>
      <c r="D79" s="465">
        <f t="shared" si="2"/>
        <v>0</v>
      </c>
      <c r="E79" s="467"/>
      <c r="F79" s="467"/>
      <c r="G79" s="466">
        <f t="shared" si="3"/>
        <v>0</v>
      </c>
    </row>
    <row r="80" spans="1:7" ht="15.75" thickBot="1">
      <c r="A80" s="463" t="s">
        <v>569</v>
      </c>
      <c r="B80" s="468"/>
      <c r="C80" s="468"/>
      <c r="D80" s="469">
        <f t="shared" si="2"/>
        <v>0</v>
      </c>
      <c r="E80" s="468"/>
      <c r="F80" s="468"/>
      <c r="G80" s="470">
        <f t="shared" si="3"/>
        <v>0</v>
      </c>
    </row>
    <row r="81" spans="1:7" ht="15.75" thickBot="1">
      <c r="A81" s="464" t="s">
        <v>570</v>
      </c>
      <c r="B81" s="437">
        <f>B73+B69+B61+B57+B47+B37+B27+B17+B9</f>
        <v>88528384.5</v>
      </c>
      <c r="C81" s="437">
        <f>C73+C69+C61+C57+C47+C37+C27+C17+C9</f>
        <v>0.1000000000349246</v>
      </c>
      <c r="D81" s="437">
        <f>B81+C81</f>
        <v>88528384.599999994</v>
      </c>
      <c r="E81" s="437">
        <f>E73+E69+E61+E57+E47+E37+E27+E17+E9-0.4</f>
        <v>76545357</v>
      </c>
      <c r="F81" s="437">
        <f>F73+F69+F61+F57+F47+F37+F27+F17+F9</f>
        <v>65420595.399999999</v>
      </c>
      <c r="G81" s="471">
        <f>D81-E81+1</f>
        <v>11983028.599999994</v>
      </c>
    </row>
    <row r="82" spans="1:7">
      <c r="A82" s="577"/>
      <c r="B82" s="578"/>
      <c r="C82" s="578"/>
      <c r="D82" s="578"/>
      <c r="E82" s="578"/>
      <c r="F82" s="578"/>
      <c r="G82" s="578"/>
    </row>
    <row r="83" spans="1:7">
      <c r="A83" s="577"/>
      <c r="B83" s="578"/>
      <c r="C83" s="578"/>
      <c r="D83" s="578"/>
      <c r="E83" s="578"/>
      <c r="F83" s="578"/>
      <c r="G83" s="578"/>
    </row>
    <row r="84" spans="1:7">
      <c r="A84" s="577"/>
      <c r="B84" s="578"/>
      <c r="C84" s="578"/>
      <c r="D84" s="578"/>
      <c r="E84" s="578"/>
      <c r="F84" s="578"/>
      <c r="G84" s="578"/>
    </row>
    <row r="85" spans="1:7">
      <c r="A85" s="577"/>
      <c r="B85" s="578"/>
      <c r="C85" s="578"/>
      <c r="D85" s="578"/>
      <c r="E85" s="578"/>
      <c r="F85" s="578"/>
      <c r="G85" s="578"/>
    </row>
    <row r="86" spans="1:7">
      <c r="A86" s="577"/>
      <c r="B86" s="578"/>
      <c r="C86" s="578"/>
      <c r="D86" s="578"/>
      <c r="E86" s="578"/>
      <c r="F86" s="578"/>
      <c r="G86" s="578"/>
    </row>
    <row r="87" spans="1:7">
      <c r="A87" s="577"/>
      <c r="B87" s="578"/>
      <c r="C87" s="578"/>
      <c r="D87" s="578"/>
      <c r="E87" s="578"/>
      <c r="F87" s="578"/>
      <c r="G87" s="578"/>
    </row>
    <row r="88" spans="1:7" ht="16.5">
      <c r="A88" s="121"/>
      <c r="B88" s="121"/>
      <c r="C88" s="121"/>
      <c r="D88" s="121"/>
      <c r="E88" s="121"/>
      <c r="F88" s="121"/>
      <c r="G88" s="121"/>
    </row>
    <row r="89" spans="1:7" ht="16.5">
      <c r="A89" s="121"/>
      <c r="B89" s="121"/>
      <c r="C89" s="121"/>
      <c r="D89" s="121"/>
      <c r="E89" s="121"/>
      <c r="F89" s="121"/>
      <c r="G89" s="121"/>
    </row>
    <row r="90" spans="1:7" ht="16.5">
      <c r="A90" s="121"/>
      <c r="B90" s="121"/>
      <c r="C90" s="121"/>
      <c r="D90" s="121"/>
      <c r="E90" s="121"/>
      <c r="F90" s="121"/>
      <c r="G90" s="121"/>
    </row>
    <row r="91" spans="1:7" ht="16.5">
      <c r="A91" s="121"/>
      <c r="B91" s="121"/>
      <c r="C91" s="121"/>
      <c r="D91" s="121"/>
      <c r="E91" s="121"/>
      <c r="F91" s="121"/>
      <c r="G91" s="121"/>
    </row>
  </sheetData>
  <sheetProtection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67" orientation="portrait"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dimension ref="A1:I160"/>
  <sheetViews>
    <sheetView view="pageBreakPreview" topLeftCell="A139" zoomScaleSheetLayoutView="100" workbookViewId="0">
      <selection activeCell="H160" sqref="H160"/>
    </sheetView>
  </sheetViews>
  <sheetFormatPr baseColWidth="10" defaultRowHeight="15"/>
  <cols>
    <col min="1" max="1" width="6.140625" customWidth="1"/>
    <col min="2" max="2" width="47.85546875" customWidth="1"/>
    <col min="3" max="3" width="12.140625" customWidth="1"/>
    <col min="4" max="4" width="10.85546875" style="1083" customWidth="1"/>
    <col min="5" max="5" width="10.5703125" style="1083" customWidth="1"/>
    <col min="6" max="6" width="12" customWidth="1"/>
    <col min="7" max="7" width="10.28515625" style="1083" customWidth="1"/>
    <col min="8" max="8" width="12" style="1083" customWidth="1"/>
  </cols>
  <sheetData>
    <row r="1" spans="1:8" ht="15.75">
      <c r="A1" s="1393" t="s">
        <v>23</v>
      </c>
      <c r="B1" s="1394"/>
      <c r="C1" s="1394"/>
      <c r="D1" s="1394"/>
      <c r="E1" s="1394"/>
      <c r="F1" s="1394"/>
      <c r="G1" s="1394"/>
      <c r="H1" s="1395"/>
    </row>
    <row r="2" spans="1:8" ht="15.75">
      <c r="A2" s="1396" t="str">
        <f>'ETCA-I-01'!A3:G3</f>
        <v>TELEVISORA DE HERMOSILLO, S.A. de C.V.</v>
      </c>
      <c r="B2" s="1397"/>
      <c r="C2" s="1397"/>
      <c r="D2" s="1397"/>
      <c r="E2" s="1397"/>
      <c r="F2" s="1397"/>
      <c r="G2" s="1397"/>
      <c r="H2" s="1398"/>
    </row>
    <row r="3" spans="1:8">
      <c r="A3" s="1399" t="s">
        <v>571</v>
      </c>
      <c r="B3" s="1400"/>
      <c r="C3" s="1400"/>
      <c r="D3" s="1400"/>
      <c r="E3" s="1400"/>
      <c r="F3" s="1400"/>
      <c r="G3" s="1400"/>
      <c r="H3" s="1401"/>
    </row>
    <row r="4" spans="1:8">
      <c r="A4" s="1399" t="s">
        <v>572</v>
      </c>
      <c r="B4" s="1400"/>
      <c r="C4" s="1400"/>
      <c r="D4" s="1400"/>
      <c r="E4" s="1400"/>
      <c r="F4" s="1400"/>
      <c r="G4" s="1400"/>
      <c r="H4" s="1401"/>
    </row>
    <row r="5" spans="1:8">
      <c r="A5" s="1399" t="str">
        <f>'ETCA-II-02'!A4:I4</f>
        <v>Del 01 de Enero al 30 de Septiembre de 2019</v>
      </c>
      <c r="B5" s="1400"/>
      <c r="C5" s="1400"/>
      <c r="D5" s="1400"/>
      <c r="E5" s="1400"/>
      <c r="F5" s="1400"/>
      <c r="G5" s="1400"/>
      <c r="H5" s="1401"/>
    </row>
    <row r="6" spans="1:8" ht="15.75" thickBot="1">
      <c r="A6" s="1384" t="s">
        <v>87</v>
      </c>
      <c r="B6" s="1391"/>
      <c r="C6" s="1391"/>
      <c r="D6" s="1391"/>
      <c r="E6" s="1391"/>
      <c r="F6" s="1391"/>
      <c r="G6" s="1391"/>
      <c r="H6" s="1392"/>
    </row>
    <row r="7" spans="1:8" ht="15.75" thickBot="1">
      <c r="A7" s="1382" t="s">
        <v>88</v>
      </c>
      <c r="B7" s="1383"/>
      <c r="C7" s="1386" t="s">
        <v>573</v>
      </c>
      <c r="D7" s="1387"/>
      <c r="E7" s="1387"/>
      <c r="F7" s="1387"/>
      <c r="G7" s="1388"/>
      <c r="H7" s="1389" t="s">
        <v>574</v>
      </c>
    </row>
    <row r="8" spans="1:8" ht="45.75" thickBot="1">
      <c r="A8" s="1384"/>
      <c r="B8" s="1385"/>
      <c r="C8" s="802" t="s">
        <v>575</v>
      </c>
      <c r="D8" s="1076" t="s">
        <v>576</v>
      </c>
      <c r="E8" s="1084" t="s">
        <v>577</v>
      </c>
      <c r="F8" s="802" t="s">
        <v>444</v>
      </c>
      <c r="G8" s="1084" t="s">
        <v>578</v>
      </c>
      <c r="H8" s="1390"/>
    </row>
    <row r="9" spans="1:8">
      <c r="A9" s="803"/>
      <c r="B9" s="730"/>
      <c r="C9" s="730"/>
      <c r="D9" s="1077"/>
      <c r="E9" s="1085"/>
      <c r="F9" s="730"/>
      <c r="G9" s="1085"/>
      <c r="H9" s="1089"/>
    </row>
    <row r="10" spans="1:8">
      <c r="A10" s="1378" t="s">
        <v>579</v>
      </c>
      <c r="B10" s="1379"/>
      <c r="C10" s="689">
        <f t="shared" ref="C10:F10" si="0">+C11+C19+C29+C39+C49+C59+C63+C72+C76</f>
        <v>70528385</v>
      </c>
      <c r="D10" s="1078">
        <f t="shared" si="0"/>
        <v>0.1000000000349246</v>
      </c>
      <c r="E10" s="1078">
        <f>+E11+E19+E29+E39+E49+E59+E63+E72+E76+1</f>
        <v>70528385.099999994</v>
      </c>
      <c r="F10" s="689">
        <f t="shared" si="0"/>
        <v>65023056</v>
      </c>
      <c r="G10" s="1078">
        <f>+G11+G19+G29+G39+G49+G59+G63+G72+G76-1</f>
        <v>53898293.600000001</v>
      </c>
      <c r="H10" s="1078">
        <f>+H11+H19+H29+H39+H49+H59+H63+H72+H76-2</f>
        <v>5505327.0999999996</v>
      </c>
    </row>
    <row r="11" spans="1:8">
      <c r="A11" s="1380" t="s">
        <v>580</v>
      </c>
      <c r="B11" s="1381"/>
      <c r="C11" s="690">
        <f>SUM(C12:C18)</f>
        <v>57610577</v>
      </c>
      <c r="D11" s="1079">
        <f t="shared" ref="D11:H11" si="1">SUM(D12:D18)</f>
        <v>0</v>
      </c>
      <c r="E11" s="1086">
        <f t="shared" si="1"/>
        <v>57610577</v>
      </c>
      <c r="F11" s="690">
        <f t="shared" si="1"/>
        <v>54421034</v>
      </c>
      <c r="G11" s="1079">
        <f>SUM(G12:G18)</f>
        <v>45959566.5</v>
      </c>
      <c r="H11" s="1079">
        <f t="shared" si="1"/>
        <v>3189543</v>
      </c>
    </row>
    <row r="12" spans="1:8">
      <c r="A12" s="801"/>
      <c r="B12" s="714" t="s">
        <v>581</v>
      </c>
      <c r="C12" s="691">
        <f>+'ETCA II-04'!B10+0.5</f>
        <v>35602638</v>
      </c>
      <c r="D12" s="1080">
        <f>+'ETCA II-04'!C10</f>
        <v>-16547</v>
      </c>
      <c r="E12" s="1086">
        <f>C12+D12</f>
        <v>35586091</v>
      </c>
      <c r="F12" s="691">
        <f>+'ETCA II-04'!E10</f>
        <v>33149885</v>
      </c>
      <c r="G12" s="1080">
        <f>+'ETCA II-04'!F10</f>
        <v>33097439</v>
      </c>
      <c r="H12" s="1090">
        <f t="shared" ref="H12:H18" si="2">+E12-F12</f>
        <v>2436206</v>
      </c>
    </row>
    <row r="13" spans="1:8">
      <c r="A13" s="801"/>
      <c r="B13" s="714" t="s">
        <v>582</v>
      </c>
      <c r="C13" s="691">
        <f>+'ETCA II-04'!B11</f>
        <v>526349</v>
      </c>
      <c r="D13" s="1080">
        <f>+'ETCA II-04'!C11</f>
        <v>-107318</v>
      </c>
      <c r="E13" s="1086">
        <f t="shared" ref="E13:E77" si="3">C13+D13</f>
        <v>419031</v>
      </c>
      <c r="F13" s="691">
        <f>+'ETCA II-04'!E11</f>
        <v>339556</v>
      </c>
      <c r="G13" s="1080">
        <f>+'ETCA II-04'!F11</f>
        <v>339556.5</v>
      </c>
      <c r="H13" s="1090">
        <f t="shared" si="2"/>
        <v>79475</v>
      </c>
    </row>
    <row r="14" spans="1:8">
      <c r="A14" s="801"/>
      <c r="B14" s="714" t="s">
        <v>583</v>
      </c>
      <c r="C14" s="691">
        <f>+'ETCA II-04'!B12</f>
        <v>7974834</v>
      </c>
      <c r="D14" s="1080">
        <f>+'ETCA II-04'!C12</f>
        <v>274724</v>
      </c>
      <c r="E14" s="1086">
        <f t="shared" si="3"/>
        <v>8249558</v>
      </c>
      <c r="F14" s="691">
        <f>+'ETCA II-04'!E12</f>
        <v>8117174</v>
      </c>
      <c r="G14" s="1080">
        <f>+'ETCA II-04'!F12</f>
        <v>3343901</v>
      </c>
      <c r="H14" s="1090">
        <f t="shared" si="2"/>
        <v>132384</v>
      </c>
    </row>
    <row r="15" spans="1:8">
      <c r="A15" s="801"/>
      <c r="B15" s="714" t="s">
        <v>584</v>
      </c>
      <c r="C15" s="691">
        <f>+'ETCA II-04'!B13</f>
        <v>6376541</v>
      </c>
      <c r="D15" s="1080">
        <f>+'ETCA II-04'!C13</f>
        <v>189042</v>
      </c>
      <c r="E15" s="1086">
        <f t="shared" si="3"/>
        <v>6565583</v>
      </c>
      <c r="F15" s="691">
        <f>+'ETCA II-04'!E13</f>
        <v>6335890</v>
      </c>
      <c r="G15" s="1080">
        <f>+'ETCA II-04'!F13</f>
        <v>5084577</v>
      </c>
      <c r="H15" s="1090">
        <f t="shared" si="2"/>
        <v>229693</v>
      </c>
    </row>
    <row r="16" spans="1:8">
      <c r="A16" s="801"/>
      <c r="B16" s="714" t="s">
        <v>585</v>
      </c>
      <c r="C16" s="691">
        <f>+'ETCA II-04'!B14</f>
        <v>5422940</v>
      </c>
      <c r="D16" s="1080">
        <f>+'ETCA II-04'!C14</f>
        <v>-280797</v>
      </c>
      <c r="E16" s="1086">
        <f t="shared" si="3"/>
        <v>5142143</v>
      </c>
      <c r="F16" s="691">
        <f>+'ETCA II-04'!E14</f>
        <v>4836783</v>
      </c>
      <c r="G16" s="1080">
        <f>+'ETCA II-04'!F14</f>
        <v>2452347</v>
      </c>
      <c r="H16" s="1090">
        <f t="shared" si="2"/>
        <v>305360</v>
      </c>
    </row>
    <row r="17" spans="1:8">
      <c r="A17" s="801"/>
      <c r="B17" s="714" t="s">
        <v>586</v>
      </c>
      <c r="C17" s="691">
        <f>+'ETCA II-04'!B15</f>
        <v>0</v>
      </c>
      <c r="D17" s="1080">
        <f>+'ETCA II-04'!C15</f>
        <v>0</v>
      </c>
      <c r="E17" s="1086">
        <f t="shared" si="3"/>
        <v>0</v>
      </c>
      <c r="F17" s="691">
        <f>+'ETCA II-04'!E15</f>
        <v>0</v>
      </c>
      <c r="G17" s="1080">
        <f>+'ETCA II-04'!F15</f>
        <v>0</v>
      </c>
      <c r="H17" s="1090">
        <f t="shared" si="2"/>
        <v>0</v>
      </c>
    </row>
    <row r="18" spans="1:8">
      <c r="A18" s="801"/>
      <c r="B18" s="714" t="s">
        <v>587</v>
      </c>
      <c r="C18" s="691">
        <f>+'ETCA II-04'!B16</f>
        <v>1707275</v>
      </c>
      <c r="D18" s="1080">
        <f>+'ETCA II-04'!C16</f>
        <v>-59104</v>
      </c>
      <c r="E18" s="1086">
        <f t="shared" si="3"/>
        <v>1648171</v>
      </c>
      <c r="F18" s="691">
        <f>+'ETCA II-04'!E16</f>
        <v>1641746</v>
      </c>
      <c r="G18" s="1080">
        <f>+'ETCA II-04'!F16</f>
        <v>1641746</v>
      </c>
      <c r="H18" s="1090">
        <f t="shared" si="2"/>
        <v>6425</v>
      </c>
    </row>
    <row r="19" spans="1:8">
      <c r="A19" s="1380" t="s">
        <v>588</v>
      </c>
      <c r="B19" s="1381"/>
      <c r="C19" s="690">
        <f t="shared" ref="C19:H19" si="4">SUM(C20:C28)</f>
        <v>1420105</v>
      </c>
      <c r="D19" s="1079">
        <f t="shared" si="4"/>
        <v>9800</v>
      </c>
      <c r="E19" s="1086">
        <f t="shared" si="4"/>
        <v>1429905</v>
      </c>
      <c r="F19" s="690">
        <f>SUM(F20:F28)</f>
        <v>889553</v>
      </c>
      <c r="G19" s="1079">
        <f t="shared" si="4"/>
        <v>880553.4</v>
      </c>
      <c r="H19" s="1079">
        <f t="shared" si="4"/>
        <v>540352</v>
      </c>
    </row>
    <row r="20" spans="1:8">
      <c r="A20" s="801"/>
      <c r="B20" s="714" t="s">
        <v>589</v>
      </c>
      <c r="C20" s="691">
        <f>+'ETCA II-04'!B18</f>
        <v>110556</v>
      </c>
      <c r="D20" s="1080">
        <f>+'ETCA II-04'!C18</f>
        <v>3276</v>
      </c>
      <c r="E20" s="1086">
        <f t="shared" si="3"/>
        <v>113832</v>
      </c>
      <c r="F20" s="691">
        <f>+'ETCA II-04'!E18-0.4</f>
        <v>85978</v>
      </c>
      <c r="G20" s="1080">
        <f>+'ETCA II-04'!F18</f>
        <v>85978.4</v>
      </c>
      <c r="H20" s="1090">
        <f t="shared" ref="H20:H83" si="5">+E20-F20</f>
        <v>27854</v>
      </c>
    </row>
    <row r="21" spans="1:8">
      <c r="A21" s="801"/>
      <c r="B21" s="714" t="s">
        <v>590</v>
      </c>
      <c r="C21" s="691">
        <f>+'ETCA II-04'!B19</f>
        <v>163902</v>
      </c>
      <c r="D21" s="1080">
        <f>+'ETCA II-04'!C19</f>
        <v>12083</v>
      </c>
      <c r="E21" s="1086">
        <f t="shared" si="3"/>
        <v>175985</v>
      </c>
      <c r="F21" s="691">
        <f>+'ETCA II-04'!E19</f>
        <v>142487</v>
      </c>
      <c r="G21" s="1080">
        <f>+'ETCA II-04'!F19</f>
        <v>142487</v>
      </c>
      <c r="H21" s="1090">
        <f t="shared" si="5"/>
        <v>33498</v>
      </c>
    </row>
    <row r="22" spans="1:8">
      <c r="A22" s="801"/>
      <c r="B22" s="714" t="s">
        <v>591</v>
      </c>
      <c r="C22" s="691">
        <f>+'ETCA II-04'!B20</f>
        <v>0</v>
      </c>
      <c r="D22" s="1080">
        <f>+'ETCA II-04'!C20</f>
        <v>0</v>
      </c>
      <c r="E22" s="1086">
        <f t="shared" si="3"/>
        <v>0</v>
      </c>
      <c r="F22" s="691">
        <f>+'ETCA II-04'!E20</f>
        <v>0</v>
      </c>
      <c r="G22" s="1080">
        <f>+'ETCA II-04'!F20</f>
        <v>0</v>
      </c>
      <c r="H22" s="1090">
        <f t="shared" si="5"/>
        <v>0</v>
      </c>
    </row>
    <row r="23" spans="1:8">
      <c r="A23" s="801"/>
      <c r="B23" s="714" t="s">
        <v>592</v>
      </c>
      <c r="C23" s="691">
        <f>+'ETCA II-04'!B21</f>
        <v>478031</v>
      </c>
      <c r="D23" s="1080">
        <f>+'ETCA II-04'!C21</f>
        <v>-66120</v>
      </c>
      <c r="E23" s="1086">
        <f t="shared" si="3"/>
        <v>411911</v>
      </c>
      <c r="F23" s="691">
        <f>+'ETCA II-04'!E21</f>
        <v>31305</v>
      </c>
      <c r="G23" s="1080">
        <f>+'ETCA II-04'!F21</f>
        <v>22305</v>
      </c>
      <c r="H23" s="1090">
        <f t="shared" si="5"/>
        <v>380606</v>
      </c>
    </row>
    <row r="24" spans="1:8">
      <c r="A24" s="801"/>
      <c r="B24" s="714" t="s">
        <v>593</v>
      </c>
      <c r="C24" s="691">
        <f>+'ETCA II-04'!B22</f>
        <v>216</v>
      </c>
      <c r="D24" s="1080">
        <f>+'ETCA II-04'!C22</f>
        <v>317</v>
      </c>
      <c r="E24" s="1086">
        <f t="shared" si="3"/>
        <v>533</v>
      </c>
      <c r="F24" s="691">
        <f>+'ETCA II-04'!E22</f>
        <v>532</v>
      </c>
      <c r="G24" s="1080">
        <f>+'ETCA II-04'!F22</f>
        <v>532</v>
      </c>
      <c r="H24" s="1090">
        <f t="shared" si="5"/>
        <v>1</v>
      </c>
    </row>
    <row r="25" spans="1:8">
      <c r="A25" s="801"/>
      <c r="B25" s="714" t="s">
        <v>594</v>
      </c>
      <c r="C25" s="691">
        <f>+'ETCA II-04'!B23</f>
        <v>550694</v>
      </c>
      <c r="D25" s="1080">
        <f>+'ETCA II-04'!C23</f>
        <v>-667</v>
      </c>
      <c r="E25" s="1086">
        <f t="shared" si="3"/>
        <v>550027</v>
      </c>
      <c r="F25" s="691">
        <f>+'ETCA II-04'!E23</f>
        <v>470226</v>
      </c>
      <c r="G25" s="1080">
        <f>+'ETCA II-04'!F23</f>
        <v>470226</v>
      </c>
      <c r="H25" s="1090">
        <f t="shared" si="5"/>
        <v>79801</v>
      </c>
    </row>
    <row r="26" spans="1:8">
      <c r="A26" s="801"/>
      <c r="B26" s="714" t="s">
        <v>595</v>
      </c>
      <c r="C26" s="691">
        <f>+'ETCA II-04'!B24</f>
        <v>33171</v>
      </c>
      <c r="D26" s="1080">
        <f>+'ETCA II-04'!C24</f>
        <v>59169</v>
      </c>
      <c r="E26" s="1086">
        <f t="shared" si="3"/>
        <v>92340</v>
      </c>
      <c r="F26" s="691">
        <f>+'ETCA II-04'!E24</f>
        <v>83441</v>
      </c>
      <c r="G26" s="1080">
        <f>+'ETCA II-04'!F24</f>
        <v>83441</v>
      </c>
      <c r="H26" s="1090">
        <f t="shared" si="5"/>
        <v>8899</v>
      </c>
    </row>
    <row r="27" spans="1:8">
      <c r="A27" s="801"/>
      <c r="B27" s="714" t="s">
        <v>596</v>
      </c>
      <c r="C27" s="691">
        <f>+'ETCA II-04'!B25</f>
        <v>0</v>
      </c>
      <c r="D27" s="1080">
        <f>+'ETCA II-04'!C25</f>
        <v>0</v>
      </c>
      <c r="E27" s="1086">
        <f t="shared" si="3"/>
        <v>0</v>
      </c>
      <c r="F27" s="691">
        <f>+'ETCA II-04'!E25</f>
        <v>0</v>
      </c>
      <c r="G27" s="1080">
        <f>+'ETCA II-04'!F25</f>
        <v>0</v>
      </c>
      <c r="H27" s="1090">
        <f t="shared" si="5"/>
        <v>0</v>
      </c>
    </row>
    <row r="28" spans="1:8">
      <c r="A28" s="801"/>
      <c r="B28" s="714" t="s">
        <v>597</v>
      </c>
      <c r="C28" s="691">
        <f>+'ETCA II-04'!B26</f>
        <v>83535</v>
      </c>
      <c r="D28" s="1080">
        <f>+'ETCA II-04'!C26</f>
        <v>1742</v>
      </c>
      <c r="E28" s="1086">
        <f t="shared" si="3"/>
        <v>85277</v>
      </c>
      <c r="F28" s="1080">
        <f>+'ETCA II-04'!E26</f>
        <v>75584</v>
      </c>
      <c r="G28" s="1080">
        <f>+'ETCA II-04'!F26</f>
        <v>75584</v>
      </c>
      <c r="H28" s="1090">
        <f t="shared" si="5"/>
        <v>9693</v>
      </c>
    </row>
    <row r="29" spans="1:8">
      <c r="A29" s="1380" t="s">
        <v>598</v>
      </c>
      <c r="B29" s="1381"/>
      <c r="C29" s="690">
        <f t="shared" ref="C29:H29" si="6">SUM(C30:C38)</f>
        <v>11497703</v>
      </c>
      <c r="D29" s="1079">
        <f>SUM(D30:D38)</f>
        <v>-306696.89999999997</v>
      </c>
      <c r="E29" s="1086">
        <f>SUM(E30:E38)-1</f>
        <v>11191005.1</v>
      </c>
      <c r="F29" s="1079">
        <f t="shared" si="6"/>
        <v>9415572</v>
      </c>
      <c r="G29" s="1079">
        <f>SUM(G30:G38)+1</f>
        <v>6770821.7000000002</v>
      </c>
      <c r="H29" s="1079">
        <f t="shared" si="6"/>
        <v>1775434.1</v>
      </c>
    </row>
    <row r="30" spans="1:8">
      <c r="A30" s="801"/>
      <c r="B30" s="714" t="s">
        <v>599</v>
      </c>
      <c r="C30" s="691">
        <f>+'ETCA II-04'!B28</f>
        <v>2484531</v>
      </c>
      <c r="D30" s="1080">
        <f>+'ETCA II-04'!C28</f>
        <v>283194.40000000002</v>
      </c>
      <c r="E30" s="1086">
        <f t="shared" si="3"/>
        <v>2767725.4</v>
      </c>
      <c r="F30" s="1080">
        <f>+'ETCA II-04'!E28</f>
        <v>2586869</v>
      </c>
      <c r="G30" s="1080">
        <f>+'ETCA II-04'!F28</f>
        <v>1907047.7</v>
      </c>
      <c r="H30" s="1090">
        <f t="shared" si="5"/>
        <v>180856.39999999991</v>
      </c>
    </row>
    <row r="31" spans="1:8">
      <c r="A31" s="801"/>
      <c r="B31" s="714" t="s">
        <v>600</v>
      </c>
      <c r="C31" s="691">
        <f>+'ETCA II-04'!B29</f>
        <v>275537</v>
      </c>
      <c r="D31" s="1080">
        <f>+'ETCA II-04'!C29</f>
        <v>-3753.6</v>
      </c>
      <c r="E31" s="1086">
        <f t="shared" si="3"/>
        <v>271783.40000000002</v>
      </c>
      <c r="F31" s="1080">
        <f>+'ETCA II-04'!E29</f>
        <v>250201</v>
      </c>
      <c r="G31" s="1080">
        <f>+'ETCA II-04'!F29+0.3</f>
        <v>240674</v>
      </c>
      <c r="H31" s="1090">
        <f t="shared" si="5"/>
        <v>21582.400000000023</v>
      </c>
    </row>
    <row r="32" spans="1:8">
      <c r="A32" s="801"/>
      <c r="B32" s="714" t="s">
        <v>601</v>
      </c>
      <c r="C32" s="691">
        <f>+'ETCA II-04'!B30</f>
        <v>2521738</v>
      </c>
      <c r="D32" s="1080">
        <f>+'ETCA II-04'!C30</f>
        <v>-198137</v>
      </c>
      <c r="E32" s="1086">
        <f t="shared" si="3"/>
        <v>2323601</v>
      </c>
      <c r="F32" s="1080">
        <f>+'ETCA II-04'!E30</f>
        <v>2003441</v>
      </c>
      <c r="G32" s="1080">
        <f>+'ETCA II-04'!F30-1</f>
        <v>1428984</v>
      </c>
      <c r="H32" s="1090">
        <f t="shared" si="5"/>
        <v>320160</v>
      </c>
    </row>
    <row r="33" spans="1:8">
      <c r="A33" s="801"/>
      <c r="B33" s="714" t="s">
        <v>602</v>
      </c>
      <c r="C33" s="691">
        <f>+'ETCA II-04'!B31</f>
        <v>1812073</v>
      </c>
      <c r="D33" s="1080">
        <f>+'ETCA II-04'!C31</f>
        <v>-270078</v>
      </c>
      <c r="E33" s="1086">
        <f t="shared" si="3"/>
        <v>1541995</v>
      </c>
      <c r="F33" s="1080">
        <f>+'ETCA II-04'!E31</f>
        <v>1100819</v>
      </c>
      <c r="G33" s="1080">
        <f>+'ETCA II-04'!F31</f>
        <v>1100819</v>
      </c>
      <c r="H33" s="1090">
        <f t="shared" si="5"/>
        <v>441176</v>
      </c>
    </row>
    <row r="34" spans="1:8">
      <c r="A34" s="801"/>
      <c r="B34" s="714" t="s">
        <v>603</v>
      </c>
      <c r="C34" s="691">
        <f>+'ETCA II-04'!B32</f>
        <v>1276721</v>
      </c>
      <c r="D34" s="1080">
        <f>+'ETCA II-04'!C32-0.3</f>
        <v>-76591.3</v>
      </c>
      <c r="E34" s="1086">
        <f>C34+D34</f>
        <v>1200129.7</v>
      </c>
      <c r="F34" s="1080">
        <f>+'ETCA II-04'!E32</f>
        <v>1046834</v>
      </c>
      <c r="G34" s="1080">
        <f>+'ETCA II-04'!F32+0.3</f>
        <v>895966</v>
      </c>
      <c r="H34" s="1090">
        <f t="shared" si="5"/>
        <v>153295.69999999995</v>
      </c>
    </row>
    <row r="35" spans="1:8">
      <c r="A35" s="801"/>
      <c r="B35" s="714" t="s">
        <v>604</v>
      </c>
      <c r="C35" s="691">
        <f>+'ETCA II-04'!B33</f>
        <v>573514</v>
      </c>
      <c r="D35" s="1080">
        <f>+'ETCA II-04'!C33+0.3</f>
        <v>-179515.40000000002</v>
      </c>
      <c r="E35" s="1086">
        <f>C35+D35</f>
        <v>393998.6</v>
      </c>
      <c r="F35" s="1080">
        <f>+'ETCA II-04'!E33</f>
        <v>196145</v>
      </c>
      <c r="G35" s="1080">
        <f>+'ETCA II-04'!F33+0.3</f>
        <v>196145</v>
      </c>
      <c r="H35" s="1090">
        <f t="shared" si="5"/>
        <v>197853.59999999998</v>
      </c>
    </row>
    <row r="36" spans="1:8">
      <c r="A36" s="801"/>
      <c r="B36" s="714" t="s">
        <v>605</v>
      </c>
      <c r="C36" s="691">
        <f>+'ETCA II-04'!B34</f>
        <v>240777</v>
      </c>
      <c r="D36" s="1080">
        <f>+'ETCA II-04'!C34</f>
        <v>-13276</v>
      </c>
      <c r="E36" s="1086">
        <f>C36+D36</f>
        <v>227501</v>
      </c>
      <c r="F36" s="1080">
        <f>+'ETCA II-04'!E34</f>
        <v>127319</v>
      </c>
      <c r="G36" s="1080">
        <f>+'ETCA II-04'!F34-0.7</f>
        <v>126918</v>
      </c>
      <c r="H36" s="1090">
        <f t="shared" si="5"/>
        <v>100182</v>
      </c>
    </row>
    <row r="37" spans="1:8">
      <c r="A37" s="801"/>
      <c r="B37" s="714" t="s">
        <v>606</v>
      </c>
      <c r="C37" s="691">
        <f>+'ETCA II-04'!B35</f>
        <v>398896</v>
      </c>
      <c r="D37" s="1080">
        <f>+'ETCA II-04'!C35</f>
        <v>72318</v>
      </c>
      <c r="E37" s="1086">
        <f t="shared" si="3"/>
        <v>471214</v>
      </c>
      <c r="F37" s="1080">
        <f>+'ETCA II-04'!E35</f>
        <v>382766</v>
      </c>
      <c r="G37" s="1080">
        <f>+'ETCA II-04'!F35</f>
        <v>294851</v>
      </c>
      <c r="H37" s="1090">
        <f t="shared" si="5"/>
        <v>88448</v>
      </c>
    </row>
    <row r="38" spans="1:8" ht="15.75" thickBot="1">
      <c r="A38" s="713"/>
      <c r="B38" s="664" t="s">
        <v>607</v>
      </c>
      <c r="C38" s="702">
        <f>+'ETCA II-04'!B36</f>
        <v>1913916</v>
      </c>
      <c r="D38" s="1081">
        <f>+'ETCA II-04'!C36</f>
        <v>79142</v>
      </c>
      <c r="E38" s="1087">
        <f t="shared" si="3"/>
        <v>1993058</v>
      </c>
      <c r="F38" s="1081">
        <f>+'ETCA II-04'!E36</f>
        <v>1721178</v>
      </c>
      <c r="G38" s="1081">
        <f>+'ETCA II-04'!F36</f>
        <v>579416</v>
      </c>
      <c r="H38" s="1091">
        <f t="shared" si="5"/>
        <v>271880</v>
      </c>
    </row>
    <row r="39" spans="1:8">
      <c r="A39" s="1380" t="s">
        <v>608</v>
      </c>
      <c r="B39" s="1381"/>
      <c r="C39" s="690">
        <f t="shared" ref="C39:H39" si="7">SUM(C40:C48)</f>
        <v>0</v>
      </c>
      <c r="D39" s="1079">
        <f t="shared" si="7"/>
        <v>0</v>
      </c>
      <c r="E39" s="1079">
        <f t="shared" si="7"/>
        <v>0</v>
      </c>
      <c r="F39" s="690">
        <f t="shared" si="7"/>
        <v>0</v>
      </c>
      <c r="G39" s="1079">
        <f t="shared" si="7"/>
        <v>0</v>
      </c>
      <c r="H39" s="1079">
        <f t="shared" si="7"/>
        <v>0</v>
      </c>
    </row>
    <row r="40" spans="1:8">
      <c r="A40" s="801"/>
      <c r="B40" s="714" t="s">
        <v>609</v>
      </c>
      <c r="C40" s="691"/>
      <c r="D40" s="1080"/>
      <c r="E40" s="1086">
        <f t="shared" si="3"/>
        <v>0</v>
      </c>
      <c r="F40" s="691"/>
      <c r="G40" s="1080"/>
      <c r="H40" s="1090">
        <f t="shared" si="5"/>
        <v>0</v>
      </c>
    </row>
    <row r="41" spans="1:8">
      <c r="A41" s="801"/>
      <c r="B41" s="714" t="s">
        <v>610</v>
      </c>
      <c r="C41" s="691"/>
      <c r="D41" s="1080"/>
      <c r="E41" s="1086">
        <f t="shared" si="3"/>
        <v>0</v>
      </c>
      <c r="F41" s="691"/>
      <c r="G41" s="1080"/>
      <c r="H41" s="1090">
        <f t="shared" si="5"/>
        <v>0</v>
      </c>
    </row>
    <row r="42" spans="1:8">
      <c r="A42" s="801"/>
      <c r="B42" s="714" t="s">
        <v>611</v>
      </c>
      <c r="C42" s="691"/>
      <c r="D42" s="1080"/>
      <c r="E42" s="1086">
        <f t="shared" si="3"/>
        <v>0</v>
      </c>
      <c r="F42" s="691"/>
      <c r="G42" s="1080"/>
      <c r="H42" s="1090">
        <f t="shared" si="5"/>
        <v>0</v>
      </c>
    </row>
    <row r="43" spans="1:8">
      <c r="A43" s="801"/>
      <c r="B43" s="714" t="s">
        <v>612</v>
      </c>
      <c r="C43" s="691"/>
      <c r="D43" s="1080"/>
      <c r="E43" s="1086">
        <f t="shared" si="3"/>
        <v>0</v>
      </c>
      <c r="F43" s="691"/>
      <c r="G43" s="1080"/>
      <c r="H43" s="1090">
        <f t="shared" si="5"/>
        <v>0</v>
      </c>
    </row>
    <row r="44" spans="1:8">
      <c r="A44" s="801"/>
      <c r="B44" s="714" t="s">
        <v>613</v>
      </c>
      <c r="C44" s="691"/>
      <c r="D44" s="1080"/>
      <c r="E44" s="1086">
        <f t="shared" si="3"/>
        <v>0</v>
      </c>
      <c r="F44" s="691"/>
      <c r="G44" s="1080"/>
      <c r="H44" s="1090">
        <f t="shared" si="5"/>
        <v>0</v>
      </c>
    </row>
    <row r="45" spans="1:8">
      <c r="A45" s="801"/>
      <c r="B45" s="714" t="s">
        <v>614</v>
      </c>
      <c r="C45" s="691"/>
      <c r="D45" s="1080"/>
      <c r="E45" s="1086">
        <f t="shared" si="3"/>
        <v>0</v>
      </c>
      <c r="F45" s="691"/>
      <c r="G45" s="1080"/>
      <c r="H45" s="1090">
        <f t="shared" si="5"/>
        <v>0</v>
      </c>
    </row>
    <row r="46" spans="1:8">
      <c r="A46" s="801"/>
      <c r="B46" s="714" t="s">
        <v>615</v>
      </c>
      <c r="C46" s="691"/>
      <c r="D46" s="1080"/>
      <c r="E46" s="1086">
        <f t="shared" si="3"/>
        <v>0</v>
      </c>
      <c r="F46" s="691"/>
      <c r="G46" s="1080"/>
      <c r="H46" s="1090">
        <f t="shared" si="5"/>
        <v>0</v>
      </c>
    </row>
    <row r="47" spans="1:8">
      <c r="A47" s="801"/>
      <c r="B47" s="714" t="s">
        <v>616</v>
      </c>
      <c r="C47" s="691"/>
      <c r="D47" s="1080"/>
      <c r="E47" s="1086">
        <f t="shared" si="3"/>
        <v>0</v>
      </c>
      <c r="F47" s="691"/>
      <c r="G47" s="1080"/>
      <c r="H47" s="1090">
        <f t="shared" si="5"/>
        <v>0</v>
      </c>
    </row>
    <row r="48" spans="1:8">
      <c r="A48" s="801"/>
      <c r="B48" s="714" t="s">
        <v>617</v>
      </c>
      <c r="C48" s="691"/>
      <c r="D48" s="1080"/>
      <c r="E48" s="1086">
        <f t="shared" si="3"/>
        <v>0</v>
      </c>
      <c r="F48" s="691"/>
      <c r="G48" s="1080"/>
      <c r="H48" s="1090">
        <f t="shared" si="5"/>
        <v>0</v>
      </c>
    </row>
    <row r="49" spans="1:8">
      <c r="A49" s="1380" t="s">
        <v>618</v>
      </c>
      <c r="B49" s="1381"/>
      <c r="C49" s="690">
        <f t="shared" ref="C49:H49" si="8">SUM(C50:C58)</f>
        <v>0</v>
      </c>
      <c r="D49" s="1079">
        <f t="shared" si="8"/>
        <v>296897</v>
      </c>
      <c r="E49" s="1086">
        <f t="shared" si="8"/>
        <v>296897</v>
      </c>
      <c r="F49" s="1079">
        <f t="shared" si="8"/>
        <v>296897</v>
      </c>
      <c r="G49" s="1079">
        <f t="shared" si="8"/>
        <v>287353</v>
      </c>
      <c r="H49" s="1079">
        <f t="shared" si="8"/>
        <v>0</v>
      </c>
    </row>
    <row r="50" spans="1:8">
      <c r="A50" s="801"/>
      <c r="B50" s="714" t="s">
        <v>619</v>
      </c>
      <c r="C50" s="691">
        <f>+'ETCA-II-13'!C123</f>
        <v>0</v>
      </c>
      <c r="D50" s="1080">
        <f>+'ETCA-II-13'!D123</f>
        <v>16456</v>
      </c>
      <c r="E50" s="1086">
        <f t="shared" si="3"/>
        <v>16456</v>
      </c>
      <c r="F50" s="1080">
        <f>+'ETCA-II-13'!F123</f>
        <v>16456</v>
      </c>
      <c r="G50" s="1080">
        <f>+'ETCA-II-13'!G123</f>
        <v>6912</v>
      </c>
      <c r="H50" s="1090">
        <f t="shared" si="5"/>
        <v>0</v>
      </c>
    </row>
    <row r="51" spans="1:8">
      <c r="A51" s="801"/>
      <c r="B51" s="714" t="s">
        <v>620</v>
      </c>
      <c r="C51" s="691">
        <v>0</v>
      </c>
      <c r="D51" s="1080"/>
      <c r="E51" s="1086">
        <f t="shared" si="3"/>
        <v>0</v>
      </c>
      <c r="F51" s="1080"/>
      <c r="G51" s="1080"/>
      <c r="H51" s="1090">
        <f t="shared" si="5"/>
        <v>0</v>
      </c>
    </row>
    <row r="52" spans="1:8">
      <c r="A52" s="801"/>
      <c r="B52" s="714" t="s">
        <v>621</v>
      </c>
      <c r="C52" s="691"/>
      <c r="D52" s="1080"/>
      <c r="E52" s="1086">
        <f t="shared" si="3"/>
        <v>0</v>
      </c>
      <c r="F52" s="1080"/>
      <c r="G52" s="1080"/>
      <c r="H52" s="1090">
        <f t="shared" si="5"/>
        <v>0</v>
      </c>
    </row>
    <row r="53" spans="1:8">
      <c r="A53" s="801"/>
      <c r="B53" s="714" t="s">
        <v>622</v>
      </c>
      <c r="C53" s="691"/>
      <c r="D53" s="1080"/>
      <c r="E53" s="1086">
        <f t="shared" si="3"/>
        <v>0</v>
      </c>
      <c r="F53" s="1080"/>
      <c r="G53" s="1080"/>
      <c r="H53" s="1090">
        <f t="shared" si="5"/>
        <v>0</v>
      </c>
    </row>
    <row r="54" spans="1:8">
      <c r="A54" s="801"/>
      <c r="B54" s="714" t="s">
        <v>623</v>
      </c>
      <c r="C54" s="691"/>
      <c r="D54" s="1080"/>
      <c r="E54" s="1086">
        <f t="shared" si="3"/>
        <v>0</v>
      </c>
      <c r="F54" s="1080"/>
      <c r="G54" s="1080"/>
      <c r="H54" s="1090">
        <f t="shared" si="5"/>
        <v>0</v>
      </c>
    </row>
    <row r="55" spans="1:8">
      <c r="A55" s="801"/>
      <c r="B55" s="714" t="s">
        <v>624</v>
      </c>
      <c r="C55" s="691">
        <f>+'ETCA-II-13'!C127</f>
        <v>0</v>
      </c>
      <c r="D55" s="1080">
        <f>+'ETCA-II-13'!D127</f>
        <v>280441</v>
      </c>
      <c r="E55" s="1086">
        <f t="shared" si="3"/>
        <v>280441</v>
      </c>
      <c r="F55" s="1080">
        <f>+'ETCA-II-13'!F127</f>
        <v>280441</v>
      </c>
      <c r="G55" s="1080">
        <f>+'ETCA-II-13'!G127</f>
        <v>280441</v>
      </c>
      <c r="H55" s="1090">
        <f t="shared" si="5"/>
        <v>0</v>
      </c>
    </row>
    <row r="56" spans="1:8">
      <c r="A56" s="801"/>
      <c r="B56" s="714" t="s">
        <v>625</v>
      </c>
      <c r="C56" s="691"/>
      <c r="D56" s="1080"/>
      <c r="E56" s="1086">
        <f t="shared" si="3"/>
        <v>0</v>
      </c>
      <c r="F56" s="691"/>
      <c r="G56" s="1080"/>
      <c r="H56" s="1090">
        <f t="shared" si="5"/>
        <v>0</v>
      </c>
    </row>
    <row r="57" spans="1:8">
      <c r="A57" s="801"/>
      <c r="B57" s="714" t="s">
        <v>626</v>
      </c>
      <c r="C57" s="691"/>
      <c r="D57" s="1080"/>
      <c r="E57" s="1086">
        <f t="shared" si="3"/>
        <v>0</v>
      </c>
      <c r="F57" s="691"/>
      <c r="G57" s="1080"/>
      <c r="H57" s="1090">
        <f t="shared" si="5"/>
        <v>0</v>
      </c>
    </row>
    <row r="58" spans="1:8">
      <c r="A58" s="801"/>
      <c r="B58" s="714" t="s">
        <v>627</v>
      </c>
      <c r="C58" s="691"/>
      <c r="D58" s="1080"/>
      <c r="E58" s="1086">
        <f t="shared" si="3"/>
        <v>0</v>
      </c>
      <c r="F58" s="691"/>
      <c r="G58" s="1080"/>
      <c r="H58" s="1090">
        <f t="shared" si="5"/>
        <v>0</v>
      </c>
    </row>
    <row r="59" spans="1:8">
      <c r="A59" s="1380" t="s">
        <v>628</v>
      </c>
      <c r="B59" s="1381"/>
      <c r="C59" s="690">
        <f t="shared" ref="C59:H59" si="9">SUM(C60:C62)</f>
        <v>0</v>
      </c>
      <c r="D59" s="1079">
        <f t="shared" si="9"/>
        <v>0</v>
      </c>
      <c r="E59" s="1086">
        <f t="shared" si="9"/>
        <v>0</v>
      </c>
      <c r="F59" s="690">
        <f t="shared" si="9"/>
        <v>0</v>
      </c>
      <c r="G59" s="1079">
        <f t="shared" si="9"/>
        <v>0</v>
      </c>
      <c r="H59" s="1079">
        <f t="shared" si="9"/>
        <v>0</v>
      </c>
    </row>
    <row r="60" spans="1:8">
      <c r="A60" s="801"/>
      <c r="B60" s="714" t="s">
        <v>629</v>
      </c>
      <c r="C60" s="691"/>
      <c r="D60" s="1080"/>
      <c r="E60" s="1086">
        <f t="shared" si="3"/>
        <v>0</v>
      </c>
      <c r="F60" s="691"/>
      <c r="G60" s="1080"/>
      <c r="H60" s="1090">
        <f t="shared" si="5"/>
        <v>0</v>
      </c>
    </row>
    <row r="61" spans="1:8">
      <c r="A61" s="801"/>
      <c r="B61" s="714" t="s">
        <v>630</v>
      </c>
      <c r="C61" s="691"/>
      <c r="D61" s="1080"/>
      <c r="E61" s="1086">
        <f t="shared" si="3"/>
        <v>0</v>
      </c>
      <c r="F61" s="691"/>
      <c r="G61" s="1080"/>
      <c r="H61" s="1090">
        <f t="shared" si="5"/>
        <v>0</v>
      </c>
    </row>
    <row r="62" spans="1:8">
      <c r="A62" s="801"/>
      <c r="B62" s="714" t="s">
        <v>631</v>
      </c>
      <c r="C62" s="691"/>
      <c r="D62" s="1080"/>
      <c r="E62" s="1086">
        <f t="shared" si="3"/>
        <v>0</v>
      </c>
      <c r="F62" s="691"/>
      <c r="G62" s="1080"/>
      <c r="H62" s="1090">
        <f t="shared" si="5"/>
        <v>0</v>
      </c>
    </row>
    <row r="63" spans="1:8">
      <c r="A63" s="1380" t="s">
        <v>632</v>
      </c>
      <c r="B63" s="1381"/>
      <c r="C63" s="690">
        <f t="shared" ref="C63:H63" si="10">SUM(C64:C71)</f>
        <v>0</v>
      </c>
      <c r="D63" s="1079">
        <f t="shared" si="10"/>
        <v>0</v>
      </c>
      <c r="E63" s="1079">
        <f t="shared" si="10"/>
        <v>0</v>
      </c>
      <c r="F63" s="690">
        <f t="shared" si="10"/>
        <v>0</v>
      </c>
      <c r="G63" s="1079">
        <f t="shared" si="10"/>
        <v>0</v>
      </c>
      <c r="H63" s="1079">
        <f t="shared" si="10"/>
        <v>0</v>
      </c>
    </row>
    <row r="64" spans="1:8">
      <c r="A64" s="801"/>
      <c r="B64" s="714" t="s">
        <v>633</v>
      </c>
      <c r="C64" s="691"/>
      <c r="D64" s="1080"/>
      <c r="E64" s="1086">
        <f t="shared" si="3"/>
        <v>0</v>
      </c>
      <c r="F64" s="691"/>
      <c r="G64" s="1080"/>
      <c r="H64" s="1090">
        <f t="shared" si="5"/>
        <v>0</v>
      </c>
    </row>
    <row r="65" spans="1:8">
      <c r="A65" s="801"/>
      <c r="B65" s="714" t="s">
        <v>634</v>
      </c>
      <c r="C65" s="691"/>
      <c r="D65" s="1080"/>
      <c r="E65" s="1086">
        <f t="shared" si="3"/>
        <v>0</v>
      </c>
      <c r="F65" s="691"/>
      <c r="G65" s="1080"/>
      <c r="H65" s="1090">
        <f t="shared" si="5"/>
        <v>0</v>
      </c>
    </row>
    <row r="66" spans="1:8">
      <c r="A66" s="801"/>
      <c r="B66" s="714" t="s">
        <v>635</v>
      </c>
      <c r="C66" s="691"/>
      <c r="D66" s="1080"/>
      <c r="E66" s="1086">
        <f t="shared" si="3"/>
        <v>0</v>
      </c>
      <c r="F66" s="691"/>
      <c r="G66" s="1080"/>
      <c r="H66" s="1090">
        <f t="shared" si="5"/>
        <v>0</v>
      </c>
    </row>
    <row r="67" spans="1:8">
      <c r="A67" s="801"/>
      <c r="B67" s="714" t="s">
        <v>636</v>
      </c>
      <c r="C67" s="691"/>
      <c r="D67" s="1080"/>
      <c r="E67" s="1086">
        <f t="shared" si="3"/>
        <v>0</v>
      </c>
      <c r="F67" s="691"/>
      <c r="G67" s="1080"/>
      <c r="H67" s="1090">
        <f t="shared" si="5"/>
        <v>0</v>
      </c>
    </row>
    <row r="68" spans="1:8">
      <c r="A68" s="801"/>
      <c r="B68" s="714" t="s">
        <v>637</v>
      </c>
      <c r="C68" s="691"/>
      <c r="D68" s="1080"/>
      <c r="E68" s="1086">
        <f t="shared" si="3"/>
        <v>0</v>
      </c>
      <c r="F68" s="691"/>
      <c r="G68" s="1080"/>
      <c r="H68" s="1090">
        <f t="shared" si="5"/>
        <v>0</v>
      </c>
    </row>
    <row r="69" spans="1:8">
      <c r="A69" s="801"/>
      <c r="B69" s="714" t="s">
        <v>638</v>
      </c>
      <c r="C69" s="691"/>
      <c r="D69" s="1080"/>
      <c r="E69" s="1086">
        <f t="shared" si="3"/>
        <v>0</v>
      </c>
      <c r="F69" s="691"/>
      <c r="G69" s="1080"/>
      <c r="H69" s="1090">
        <f t="shared" si="5"/>
        <v>0</v>
      </c>
    </row>
    <row r="70" spans="1:8">
      <c r="A70" s="801"/>
      <c r="B70" s="714" t="s">
        <v>639</v>
      </c>
      <c r="C70" s="691"/>
      <c r="D70" s="1080"/>
      <c r="E70" s="1086">
        <f t="shared" si="3"/>
        <v>0</v>
      </c>
      <c r="F70" s="691"/>
      <c r="G70" s="1080"/>
      <c r="H70" s="1090">
        <f t="shared" si="5"/>
        <v>0</v>
      </c>
    </row>
    <row r="71" spans="1:8">
      <c r="A71" s="801"/>
      <c r="B71" s="714" t="s">
        <v>640</v>
      </c>
      <c r="C71" s="691"/>
      <c r="D71" s="1080"/>
      <c r="E71" s="1086">
        <f t="shared" si="3"/>
        <v>0</v>
      </c>
      <c r="F71" s="691"/>
      <c r="G71" s="1080"/>
      <c r="H71" s="1090">
        <f t="shared" si="5"/>
        <v>0</v>
      </c>
    </row>
    <row r="72" spans="1:8">
      <c r="A72" s="1380" t="s">
        <v>641</v>
      </c>
      <c r="B72" s="1381"/>
      <c r="C72" s="690">
        <f t="shared" ref="C72:H72" si="11">SUM(C73:C75)</f>
        <v>0</v>
      </c>
      <c r="D72" s="1079">
        <f t="shared" si="11"/>
        <v>0</v>
      </c>
      <c r="E72" s="1086">
        <f t="shared" si="11"/>
        <v>0</v>
      </c>
      <c r="F72" s="690">
        <f t="shared" si="11"/>
        <v>0</v>
      </c>
      <c r="G72" s="1079">
        <f t="shared" si="11"/>
        <v>0</v>
      </c>
      <c r="H72" s="1079">
        <f t="shared" si="11"/>
        <v>0</v>
      </c>
    </row>
    <row r="73" spans="1:8" ht="15.75" thickBot="1">
      <c r="A73" s="713"/>
      <c r="B73" s="664" t="s">
        <v>642</v>
      </c>
      <c r="C73" s="702"/>
      <c r="D73" s="1081"/>
      <c r="E73" s="1087">
        <f t="shared" si="3"/>
        <v>0</v>
      </c>
      <c r="F73" s="702"/>
      <c r="G73" s="1081"/>
      <c r="H73" s="1091">
        <f t="shared" si="5"/>
        <v>0</v>
      </c>
    </row>
    <row r="74" spans="1:8">
      <c r="A74" s="801"/>
      <c r="B74" s="714" t="s">
        <v>643</v>
      </c>
      <c r="C74" s="691"/>
      <c r="D74" s="1080"/>
      <c r="E74" s="1086">
        <f t="shared" si="3"/>
        <v>0</v>
      </c>
      <c r="F74" s="691"/>
      <c r="G74" s="1080"/>
      <c r="H74" s="1090">
        <f t="shared" si="5"/>
        <v>0</v>
      </c>
    </row>
    <row r="75" spans="1:8">
      <c r="A75" s="801"/>
      <c r="B75" s="714" t="s">
        <v>644</v>
      </c>
      <c r="C75" s="691"/>
      <c r="D75" s="1080"/>
      <c r="E75" s="1086">
        <f t="shared" si="3"/>
        <v>0</v>
      </c>
      <c r="F75" s="691"/>
      <c r="G75" s="1080"/>
      <c r="H75" s="1090">
        <f t="shared" si="5"/>
        <v>0</v>
      </c>
    </row>
    <row r="76" spans="1:8">
      <c r="A76" s="1380" t="s">
        <v>645</v>
      </c>
      <c r="B76" s="1381"/>
      <c r="C76" s="690">
        <f t="shared" ref="C76:H76" si="12">SUM(C77:C83)</f>
        <v>0</v>
      </c>
      <c r="D76" s="1079">
        <f t="shared" si="12"/>
        <v>0</v>
      </c>
      <c r="E76" s="1086">
        <f t="shared" si="12"/>
        <v>0</v>
      </c>
      <c r="F76" s="690">
        <f t="shared" si="12"/>
        <v>0</v>
      </c>
      <c r="G76" s="1079">
        <f t="shared" si="12"/>
        <v>0</v>
      </c>
      <c r="H76" s="1079">
        <f t="shared" si="12"/>
        <v>0</v>
      </c>
    </row>
    <row r="77" spans="1:8">
      <c r="A77" s="801"/>
      <c r="B77" s="714" t="s">
        <v>646</v>
      </c>
      <c r="C77" s="691"/>
      <c r="D77" s="1080"/>
      <c r="E77" s="1086">
        <f t="shared" si="3"/>
        <v>0</v>
      </c>
      <c r="F77" s="691"/>
      <c r="G77" s="1080"/>
      <c r="H77" s="1090">
        <f t="shared" si="5"/>
        <v>0</v>
      </c>
    </row>
    <row r="78" spans="1:8">
      <c r="A78" s="801"/>
      <c r="B78" s="714" t="s">
        <v>647</v>
      </c>
      <c r="C78" s="691"/>
      <c r="D78" s="1080"/>
      <c r="E78" s="1086">
        <f t="shared" ref="E78:E83" si="13">C78+D78</f>
        <v>0</v>
      </c>
      <c r="F78" s="691"/>
      <c r="G78" s="1080"/>
      <c r="H78" s="1090">
        <f t="shared" si="5"/>
        <v>0</v>
      </c>
    </row>
    <row r="79" spans="1:8">
      <c r="A79" s="801"/>
      <c r="B79" s="714" t="s">
        <v>648</v>
      </c>
      <c r="C79" s="691"/>
      <c r="D79" s="1080"/>
      <c r="E79" s="1086">
        <f t="shared" si="13"/>
        <v>0</v>
      </c>
      <c r="F79" s="691"/>
      <c r="G79" s="1080"/>
      <c r="H79" s="1090">
        <f t="shared" si="5"/>
        <v>0</v>
      </c>
    </row>
    <row r="80" spans="1:8">
      <c r="A80" s="801"/>
      <c r="B80" s="714" t="s">
        <v>649</v>
      </c>
      <c r="C80" s="691"/>
      <c r="D80" s="1080"/>
      <c r="E80" s="1086">
        <f t="shared" si="13"/>
        <v>0</v>
      </c>
      <c r="F80" s="691"/>
      <c r="G80" s="1080"/>
      <c r="H80" s="1090">
        <f t="shared" si="5"/>
        <v>0</v>
      </c>
    </row>
    <row r="81" spans="1:8">
      <c r="A81" s="801"/>
      <c r="B81" s="714" t="s">
        <v>650</v>
      </c>
      <c r="C81" s="691"/>
      <c r="D81" s="1080"/>
      <c r="E81" s="1086">
        <f t="shared" si="13"/>
        <v>0</v>
      </c>
      <c r="F81" s="691"/>
      <c r="G81" s="1080"/>
      <c r="H81" s="1090">
        <f t="shared" si="5"/>
        <v>0</v>
      </c>
    </row>
    <row r="82" spans="1:8">
      <c r="A82" s="801"/>
      <c r="B82" s="714" t="s">
        <v>651</v>
      </c>
      <c r="C82" s="691"/>
      <c r="D82" s="1080"/>
      <c r="E82" s="1086">
        <f t="shared" si="13"/>
        <v>0</v>
      </c>
      <c r="F82" s="691"/>
      <c r="G82" s="1080"/>
      <c r="H82" s="1090">
        <f t="shared" si="5"/>
        <v>0</v>
      </c>
    </row>
    <row r="83" spans="1:8">
      <c r="A83" s="801"/>
      <c r="B83" s="714" t="s">
        <v>652</v>
      </c>
      <c r="C83" s="691"/>
      <c r="D83" s="1080"/>
      <c r="E83" s="1086">
        <f t="shared" si="13"/>
        <v>0</v>
      </c>
      <c r="F83" s="691"/>
      <c r="G83" s="1080"/>
      <c r="H83" s="1090">
        <f t="shared" si="5"/>
        <v>0</v>
      </c>
    </row>
    <row r="84" spans="1:8">
      <c r="A84" s="1378" t="s">
        <v>653</v>
      </c>
      <c r="B84" s="1379"/>
      <c r="C84" s="689">
        <f t="shared" ref="C84:H84" si="14">+C85+C93+C103+C113+C123+C133+C137+C146+C150</f>
        <v>18000000</v>
      </c>
      <c r="D84" s="1078">
        <f t="shared" si="14"/>
        <v>0</v>
      </c>
      <c r="E84" s="1088">
        <f t="shared" si="14"/>
        <v>18000000</v>
      </c>
      <c r="F84" s="1078">
        <f t="shared" si="14"/>
        <v>11522301</v>
      </c>
      <c r="G84" s="1078">
        <f t="shared" si="14"/>
        <v>11522301</v>
      </c>
      <c r="H84" s="1078">
        <f t="shared" si="14"/>
        <v>6477699</v>
      </c>
    </row>
    <row r="85" spans="1:8">
      <c r="A85" s="1380" t="s">
        <v>580</v>
      </c>
      <c r="B85" s="1381"/>
      <c r="C85" s="690">
        <f t="shared" ref="C85:H85" si="15">SUM(C86:C92)</f>
        <v>0</v>
      </c>
      <c r="D85" s="1079">
        <f t="shared" si="15"/>
        <v>0</v>
      </c>
      <c r="E85" s="1086">
        <f t="shared" si="15"/>
        <v>0</v>
      </c>
      <c r="F85" s="690">
        <f t="shared" si="15"/>
        <v>0</v>
      </c>
      <c r="G85" s="1079">
        <f t="shared" si="15"/>
        <v>0</v>
      </c>
      <c r="H85" s="1079">
        <f t="shared" si="15"/>
        <v>0</v>
      </c>
    </row>
    <row r="86" spans="1:8">
      <c r="A86" s="801"/>
      <c r="B86" s="714" t="s">
        <v>581</v>
      </c>
      <c r="C86" s="691"/>
      <c r="D86" s="1080"/>
      <c r="E86" s="1086">
        <f t="shared" ref="E86:E92" si="16">C86+D86</f>
        <v>0</v>
      </c>
      <c r="F86" s="691"/>
      <c r="G86" s="1080"/>
      <c r="H86" s="1090">
        <f t="shared" ref="H86:H149" si="17">+E86-F86</f>
        <v>0</v>
      </c>
    </row>
    <row r="87" spans="1:8">
      <c r="A87" s="801"/>
      <c r="B87" s="714" t="s">
        <v>582</v>
      </c>
      <c r="C87" s="691"/>
      <c r="D87" s="1080"/>
      <c r="E87" s="1086">
        <f t="shared" si="16"/>
        <v>0</v>
      </c>
      <c r="F87" s="691"/>
      <c r="G87" s="1080"/>
      <c r="H87" s="1090">
        <f t="shared" si="17"/>
        <v>0</v>
      </c>
    </row>
    <row r="88" spans="1:8">
      <c r="A88" s="801"/>
      <c r="B88" s="714" t="s">
        <v>583</v>
      </c>
      <c r="C88" s="691"/>
      <c r="D88" s="1080"/>
      <c r="E88" s="1086">
        <f t="shared" si="16"/>
        <v>0</v>
      </c>
      <c r="F88" s="691"/>
      <c r="G88" s="1080"/>
      <c r="H88" s="1090">
        <f t="shared" si="17"/>
        <v>0</v>
      </c>
    </row>
    <row r="89" spans="1:8">
      <c r="A89" s="801"/>
      <c r="B89" s="714" t="s">
        <v>584</v>
      </c>
      <c r="C89" s="691"/>
      <c r="D89" s="1080"/>
      <c r="E89" s="1086">
        <f t="shared" si="16"/>
        <v>0</v>
      </c>
      <c r="F89" s="691"/>
      <c r="G89" s="1080"/>
      <c r="H89" s="1090">
        <f t="shared" si="17"/>
        <v>0</v>
      </c>
    </row>
    <row r="90" spans="1:8">
      <c r="A90" s="801"/>
      <c r="B90" s="714" t="s">
        <v>585</v>
      </c>
      <c r="C90" s="691"/>
      <c r="D90" s="1080"/>
      <c r="E90" s="1086">
        <f t="shared" si="16"/>
        <v>0</v>
      </c>
      <c r="F90" s="691"/>
      <c r="G90" s="1080"/>
      <c r="H90" s="1090">
        <f t="shared" si="17"/>
        <v>0</v>
      </c>
    </row>
    <row r="91" spans="1:8">
      <c r="A91" s="801"/>
      <c r="B91" s="714" t="s">
        <v>586</v>
      </c>
      <c r="C91" s="691"/>
      <c r="D91" s="1080"/>
      <c r="E91" s="1086">
        <f t="shared" si="16"/>
        <v>0</v>
      </c>
      <c r="F91" s="691"/>
      <c r="G91" s="1080"/>
      <c r="H91" s="1090">
        <f t="shared" si="17"/>
        <v>0</v>
      </c>
    </row>
    <row r="92" spans="1:8">
      <c r="A92" s="801"/>
      <c r="B92" s="714" t="s">
        <v>587</v>
      </c>
      <c r="C92" s="691"/>
      <c r="D92" s="1080"/>
      <c r="E92" s="1086">
        <f t="shared" si="16"/>
        <v>0</v>
      </c>
      <c r="F92" s="691"/>
      <c r="G92" s="1080"/>
      <c r="H92" s="1090">
        <f t="shared" si="17"/>
        <v>0</v>
      </c>
    </row>
    <row r="93" spans="1:8">
      <c r="A93" s="1380" t="s">
        <v>588</v>
      </c>
      <c r="B93" s="1381"/>
      <c r="C93" s="690">
        <f t="shared" ref="C93:H93" si="18">SUM(C94:C102)</f>
        <v>0</v>
      </c>
      <c r="D93" s="1079">
        <f t="shared" si="18"/>
        <v>0</v>
      </c>
      <c r="E93" s="1086">
        <f t="shared" si="18"/>
        <v>0</v>
      </c>
      <c r="F93" s="690">
        <f t="shared" si="18"/>
        <v>0</v>
      </c>
      <c r="G93" s="1079">
        <f t="shared" si="18"/>
        <v>0</v>
      </c>
      <c r="H93" s="1079">
        <f t="shared" si="18"/>
        <v>0</v>
      </c>
    </row>
    <row r="94" spans="1:8">
      <c r="A94" s="801"/>
      <c r="B94" s="714" t="s">
        <v>589</v>
      </c>
      <c r="C94" s="691"/>
      <c r="D94" s="1080"/>
      <c r="E94" s="1086">
        <f t="shared" ref="E94:E102" si="19">C94+D94</f>
        <v>0</v>
      </c>
      <c r="F94" s="691"/>
      <c r="G94" s="1080"/>
      <c r="H94" s="1090">
        <f t="shared" si="17"/>
        <v>0</v>
      </c>
    </row>
    <row r="95" spans="1:8">
      <c r="A95" s="801"/>
      <c r="B95" s="714" t="s">
        <v>590</v>
      </c>
      <c r="C95" s="691"/>
      <c r="D95" s="1080"/>
      <c r="E95" s="1086">
        <f t="shared" si="19"/>
        <v>0</v>
      </c>
      <c r="F95" s="691"/>
      <c r="G95" s="1080"/>
      <c r="H95" s="1090">
        <f t="shared" si="17"/>
        <v>0</v>
      </c>
    </row>
    <row r="96" spans="1:8">
      <c r="A96" s="801"/>
      <c r="B96" s="714" t="s">
        <v>591</v>
      </c>
      <c r="C96" s="691"/>
      <c r="D96" s="1080"/>
      <c r="E96" s="1086">
        <f t="shared" si="19"/>
        <v>0</v>
      </c>
      <c r="F96" s="691"/>
      <c r="G96" s="1080"/>
      <c r="H96" s="1090">
        <f t="shared" si="17"/>
        <v>0</v>
      </c>
    </row>
    <row r="97" spans="1:8">
      <c r="A97" s="801"/>
      <c r="B97" s="714" t="s">
        <v>592</v>
      </c>
      <c r="C97" s="691"/>
      <c r="D97" s="1080"/>
      <c r="E97" s="1086">
        <f t="shared" si="19"/>
        <v>0</v>
      </c>
      <c r="F97" s="691"/>
      <c r="G97" s="1080"/>
      <c r="H97" s="1090">
        <f t="shared" si="17"/>
        <v>0</v>
      </c>
    </row>
    <row r="98" spans="1:8">
      <c r="A98" s="801"/>
      <c r="B98" s="714" t="s">
        <v>593</v>
      </c>
      <c r="C98" s="691"/>
      <c r="D98" s="1080"/>
      <c r="E98" s="1086">
        <f t="shared" si="19"/>
        <v>0</v>
      </c>
      <c r="F98" s="691"/>
      <c r="G98" s="1080"/>
      <c r="H98" s="1090">
        <f t="shared" si="17"/>
        <v>0</v>
      </c>
    </row>
    <row r="99" spans="1:8">
      <c r="A99" s="801"/>
      <c r="B99" s="714" t="s">
        <v>594</v>
      </c>
      <c r="C99" s="691"/>
      <c r="D99" s="1080"/>
      <c r="E99" s="1086">
        <f t="shared" si="19"/>
        <v>0</v>
      </c>
      <c r="F99" s="691"/>
      <c r="G99" s="1080"/>
      <c r="H99" s="1090">
        <f t="shared" si="17"/>
        <v>0</v>
      </c>
    </row>
    <row r="100" spans="1:8">
      <c r="A100" s="801"/>
      <c r="B100" s="714" t="s">
        <v>595</v>
      </c>
      <c r="C100" s="691"/>
      <c r="D100" s="1080"/>
      <c r="E100" s="1086">
        <f t="shared" si="19"/>
        <v>0</v>
      </c>
      <c r="F100" s="691"/>
      <c r="G100" s="1080"/>
      <c r="H100" s="1090">
        <f t="shared" si="17"/>
        <v>0</v>
      </c>
    </row>
    <row r="101" spans="1:8">
      <c r="A101" s="801"/>
      <c r="B101" s="714" t="s">
        <v>596</v>
      </c>
      <c r="C101" s="691"/>
      <c r="D101" s="1080"/>
      <c r="E101" s="1086">
        <f t="shared" si="19"/>
        <v>0</v>
      </c>
      <c r="F101" s="691"/>
      <c r="G101" s="1080"/>
      <c r="H101" s="1090">
        <f t="shared" si="17"/>
        <v>0</v>
      </c>
    </row>
    <row r="102" spans="1:8">
      <c r="A102" s="801"/>
      <c r="B102" s="714" t="s">
        <v>597</v>
      </c>
      <c r="C102" s="691"/>
      <c r="D102" s="1080"/>
      <c r="E102" s="1086">
        <f t="shared" si="19"/>
        <v>0</v>
      </c>
      <c r="F102" s="691"/>
      <c r="G102" s="1080"/>
      <c r="H102" s="1090">
        <f t="shared" si="17"/>
        <v>0</v>
      </c>
    </row>
    <row r="103" spans="1:8">
      <c r="A103" s="1380" t="s">
        <v>598</v>
      </c>
      <c r="B103" s="1381"/>
      <c r="C103" s="690">
        <f t="shared" ref="C103:H103" si="20">SUM(C104:C112)</f>
        <v>0</v>
      </c>
      <c r="D103" s="1079">
        <f t="shared" si="20"/>
        <v>0</v>
      </c>
      <c r="E103" s="1086">
        <f t="shared" si="20"/>
        <v>0</v>
      </c>
      <c r="F103" s="690">
        <f t="shared" si="20"/>
        <v>0</v>
      </c>
      <c r="G103" s="1079">
        <f t="shared" si="20"/>
        <v>0</v>
      </c>
      <c r="H103" s="1079">
        <f t="shared" si="20"/>
        <v>0</v>
      </c>
    </row>
    <row r="104" spans="1:8">
      <c r="A104" s="801"/>
      <c r="B104" s="714" t="s">
        <v>599</v>
      </c>
      <c r="C104" s="691"/>
      <c r="D104" s="1080"/>
      <c r="E104" s="1086">
        <f t="shared" ref="E104:E112" si="21">C104+D104</f>
        <v>0</v>
      </c>
      <c r="F104" s="691"/>
      <c r="G104" s="1080"/>
      <c r="H104" s="1090">
        <f t="shared" si="17"/>
        <v>0</v>
      </c>
    </row>
    <row r="105" spans="1:8">
      <c r="A105" s="801"/>
      <c r="B105" s="714" t="s">
        <v>600</v>
      </c>
      <c r="C105" s="691"/>
      <c r="D105" s="1080"/>
      <c r="E105" s="1086">
        <f t="shared" si="21"/>
        <v>0</v>
      </c>
      <c r="F105" s="691"/>
      <c r="G105" s="1080"/>
      <c r="H105" s="1090">
        <f t="shared" si="17"/>
        <v>0</v>
      </c>
    </row>
    <row r="106" spans="1:8">
      <c r="A106" s="801"/>
      <c r="B106" s="714" t="s">
        <v>601</v>
      </c>
      <c r="C106" s="691"/>
      <c r="D106" s="1080"/>
      <c r="E106" s="1086">
        <f t="shared" si="21"/>
        <v>0</v>
      </c>
      <c r="F106" s="691"/>
      <c r="G106" s="1080"/>
      <c r="H106" s="1090">
        <f t="shared" si="17"/>
        <v>0</v>
      </c>
    </row>
    <row r="107" spans="1:8">
      <c r="A107" s="801"/>
      <c r="B107" s="714" t="s">
        <v>602</v>
      </c>
      <c r="C107" s="691"/>
      <c r="D107" s="1080"/>
      <c r="E107" s="1086">
        <f t="shared" si="21"/>
        <v>0</v>
      </c>
      <c r="F107" s="691"/>
      <c r="G107" s="1080"/>
      <c r="H107" s="1090">
        <f t="shared" si="17"/>
        <v>0</v>
      </c>
    </row>
    <row r="108" spans="1:8" ht="15.75" thickBot="1">
      <c r="A108" s="713"/>
      <c r="B108" s="664" t="s">
        <v>603</v>
      </c>
      <c r="C108" s="702"/>
      <c r="D108" s="1081"/>
      <c r="E108" s="1087">
        <f t="shared" si="21"/>
        <v>0</v>
      </c>
      <c r="F108" s="702"/>
      <c r="G108" s="1081"/>
      <c r="H108" s="1091">
        <f t="shared" si="17"/>
        <v>0</v>
      </c>
    </row>
    <row r="109" spans="1:8">
      <c r="A109" s="801"/>
      <c r="B109" s="714" t="s">
        <v>604</v>
      </c>
      <c r="C109" s="691"/>
      <c r="D109" s="1080"/>
      <c r="E109" s="1086">
        <f t="shared" si="21"/>
        <v>0</v>
      </c>
      <c r="F109" s="691"/>
      <c r="G109" s="1080"/>
      <c r="H109" s="1090">
        <f t="shared" si="17"/>
        <v>0</v>
      </c>
    </row>
    <row r="110" spans="1:8">
      <c r="A110" s="801"/>
      <c r="B110" s="714" t="s">
        <v>605</v>
      </c>
      <c r="C110" s="691"/>
      <c r="D110" s="1080"/>
      <c r="E110" s="1086">
        <f t="shared" si="21"/>
        <v>0</v>
      </c>
      <c r="F110" s="691"/>
      <c r="G110" s="1080"/>
      <c r="H110" s="1090">
        <f t="shared" si="17"/>
        <v>0</v>
      </c>
    </row>
    <row r="111" spans="1:8">
      <c r="A111" s="801"/>
      <c r="B111" s="714" t="s">
        <v>606</v>
      </c>
      <c r="C111" s="691"/>
      <c r="D111" s="1080"/>
      <c r="E111" s="1086">
        <f t="shared" si="21"/>
        <v>0</v>
      </c>
      <c r="F111" s="691"/>
      <c r="G111" s="1080"/>
      <c r="H111" s="1090">
        <f t="shared" si="17"/>
        <v>0</v>
      </c>
    </row>
    <row r="112" spans="1:8">
      <c r="A112" s="801"/>
      <c r="B112" s="714" t="s">
        <v>607</v>
      </c>
      <c r="C112" s="691"/>
      <c r="D112" s="1080"/>
      <c r="E112" s="1086">
        <f t="shared" si="21"/>
        <v>0</v>
      </c>
      <c r="F112" s="691"/>
      <c r="G112" s="1080"/>
      <c r="H112" s="1090">
        <f t="shared" si="17"/>
        <v>0</v>
      </c>
    </row>
    <row r="113" spans="1:8">
      <c r="A113" s="1380" t="s">
        <v>608</v>
      </c>
      <c r="B113" s="1381"/>
      <c r="C113" s="690">
        <f t="shared" ref="C113:H113" si="22">SUM(C114:C122)</f>
        <v>0</v>
      </c>
      <c r="D113" s="1079">
        <f t="shared" si="22"/>
        <v>0</v>
      </c>
      <c r="E113" s="1086">
        <f t="shared" si="22"/>
        <v>0</v>
      </c>
      <c r="F113" s="690">
        <f t="shared" si="22"/>
        <v>0</v>
      </c>
      <c r="G113" s="1079">
        <f t="shared" si="22"/>
        <v>0</v>
      </c>
      <c r="H113" s="1079">
        <f t="shared" si="22"/>
        <v>0</v>
      </c>
    </row>
    <row r="114" spans="1:8">
      <c r="A114" s="801"/>
      <c r="B114" s="714" t="s">
        <v>609</v>
      </c>
      <c r="C114" s="691"/>
      <c r="D114" s="1080"/>
      <c r="E114" s="1086">
        <f t="shared" ref="E114:E122" si="23">C114+D114</f>
        <v>0</v>
      </c>
      <c r="F114" s="691"/>
      <c r="G114" s="1080"/>
      <c r="H114" s="1090">
        <f t="shared" si="17"/>
        <v>0</v>
      </c>
    </row>
    <row r="115" spans="1:8">
      <c r="A115" s="801"/>
      <c r="B115" s="714" t="s">
        <v>610</v>
      </c>
      <c r="C115" s="691"/>
      <c r="D115" s="1080"/>
      <c r="E115" s="1086">
        <f t="shared" si="23"/>
        <v>0</v>
      </c>
      <c r="F115" s="691"/>
      <c r="G115" s="1080"/>
      <c r="H115" s="1090">
        <f t="shared" si="17"/>
        <v>0</v>
      </c>
    </row>
    <row r="116" spans="1:8">
      <c r="A116" s="801"/>
      <c r="B116" s="714" t="s">
        <v>611</v>
      </c>
      <c r="C116" s="691"/>
      <c r="D116" s="1080"/>
      <c r="E116" s="1086">
        <f t="shared" si="23"/>
        <v>0</v>
      </c>
      <c r="F116" s="691"/>
      <c r="G116" s="1080"/>
      <c r="H116" s="1090">
        <f t="shared" si="17"/>
        <v>0</v>
      </c>
    </row>
    <row r="117" spans="1:8">
      <c r="A117" s="801"/>
      <c r="B117" s="714" t="s">
        <v>612</v>
      </c>
      <c r="C117" s="691"/>
      <c r="D117" s="1080"/>
      <c r="E117" s="1086">
        <f t="shared" si="23"/>
        <v>0</v>
      </c>
      <c r="F117" s="691"/>
      <c r="G117" s="1080"/>
      <c r="H117" s="1090">
        <f t="shared" si="17"/>
        <v>0</v>
      </c>
    </row>
    <row r="118" spans="1:8">
      <c r="A118" s="801"/>
      <c r="B118" s="714" t="s">
        <v>613</v>
      </c>
      <c r="C118" s="691"/>
      <c r="D118" s="1080"/>
      <c r="E118" s="1086">
        <f t="shared" si="23"/>
        <v>0</v>
      </c>
      <c r="F118" s="691"/>
      <c r="G118" s="1080"/>
      <c r="H118" s="1090">
        <f t="shared" si="17"/>
        <v>0</v>
      </c>
    </row>
    <row r="119" spans="1:8">
      <c r="A119" s="801"/>
      <c r="B119" s="714" t="s">
        <v>614</v>
      </c>
      <c r="C119" s="691"/>
      <c r="D119" s="1080"/>
      <c r="E119" s="1086">
        <f t="shared" si="23"/>
        <v>0</v>
      </c>
      <c r="F119" s="691"/>
      <c r="G119" s="1080"/>
      <c r="H119" s="1090">
        <f t="shared" si="17"/>
        <v>0</v>
      </c>
    </row>
    <row r="120" spans="1:8">
      <c r="A120" s="801"/>
      <c r="B120" s="714" t="s">
        <v>615</v>
      </c>
      <c r="C120" s="691"/>
      <c r="D120" s="1080"/>
      <c r="E120" s="1086">
        <f t="shared" si="23"/>
        <v>0</v>
      </c>
      <c r="F120" s="691"/>
      <c r="G120" s="1080"/>
      <c r="H120" s="1090">
        <f t="shared" si="17"/>
        <v>0</v>
      </c>
    </row>
    <row r="121" spans="1:8">
      <c r="A121" s="801"/>
      <c r="B121" s="714" t="s">
        <v>616</v>
      </c>
      <c r="C121" s="691"/>
      <c r="D121" s="1080"/>
      <c r="E121" s="1086">
        <f t="shared" si="23"/>
        <v>0</v>
      </c>
      <c r="F121" s="691"/>
      <c r="G121" s="1080"/>
      <c r="H121" s="1090">
        <f t="shared" si="17"/>
        <v>0</v>
      </c>
    </row>
    <row r="122" spans="1:8">
      <c r="A122" s="801"/>
      <c r="B122" s="714" t="s">
        <v>617</v>
      </c>
      <c r="C122" s="691"/>
      <c r="D122" s="1080"/>
      <c r="E122" s="1086">
        <f t="shared" si="23"/>
        <v>0</v>
      </c>
      <c r="F122" s="691"/>
      <c r="G122" s="1080"/>
      <c r="H122" s="1090">
        <f t="shared" si="17"/>
        <v>0</v>
      </c>
    </row>
    <row r="123" spans="1:8">
      <c r="A123" s="1380" t="s">
        <v>618</v>
      </c>
      <c r="B123" s="1381"/>
      <c r="C123" s="690">
        <f t="shared" ref="C123:H123" si="24">SUM(C124:C132)</f>
        <v>0</v>
      </c>
      <c r="D123" s="1079">
        <f t="shared" si="24"/>
        <v>0</v>
      </c>
      <c r="E123" s="1086">
        <f t="shared" si="24"/>
        <v>0</v>
      </c>
      <c r="F123" s="690">
        <f t="shared" si="24"/>
        <v>0</v>
      </c>
      <c r="G123" s="1079">
        <f t="shared" si="24"/>
        <v>0</v>
      </c>
      <c r="H123" s="1079">
        <f t="shared" si="24"/>
        <v>0</v>
      </c>
    </row>
    <row r="124" spans="1:8">
      <c r="A124" s="801"/>
      <c r="B124" s="714" t="s">
        <v>619</v>
      </c>
      <c r="C124" s="691">
        <v>0</v>
      </c>
      <c r="D124" s="1080"/>
      <c r="E124" s="1086">
        <f t="shared" ref="E124:E132" si="25">C124+D124</f>
        <v>0</v>
      </c>
      <c r="F124" s="691"/>
      <c r="G124" s="1080"/>
      <c r="H124" s="1090">
        <f t="shared" si="17"/>
        <v>0</v>
      </c>
    </row>
    <row r="125" spans="1:8">
      <c r="A125" s="801"/>
      <c r="B125" s="714" t="s">
        <v>620</v>
      </c>
      <c r="C125" s="691"/>
      <c r="D125" s="1080"/>
      <c r="E125" s="1086">
        <f t="shared" si="25"/>
        <v>0</v>
      </c>
      <c r="F125" s="691"/>
      <c r="G125" s="1080"/>
      <c r="H125" s="1090">
        <f t="shared" si="17"/>
        <v>0</v>
      </c>
    </row>
    <row r="126" spans="1:8">
      <c r="A126" s="801"/>
      <c r="B126" s="714" t="s">
        <v>621</v>
      </c>
      <c r="C126" s="691"/>
      <c r="D126" s="1080"/>
      <c r="E126" s="1086">
        <f t="shared" si="25"/>
        <v>0</v>
      </c>
      <c r="F126" s="691"/>
      <c r="G126" s="1080"/>
      <c r="H126" s="1090">
        <f t="shared" si="17"/>
        <v>0</v>
      </c>
    </row>
    <row r="127" spans="1:8">
      <c r="A127" s="801"/>
      <c r="B127" s="714" t="s">
        <v>622</v>
      </c>
      <c r="C127" s="691"/>
      <c r="D127" s="1080"/>
      <c r="E127" s="1086">
        <f t="shared" si="25"/>
        <v>0</v>
      </c>
      <c r="F127" s="691"/>
      <c r="G127" s="1080"/>
      <c r="H127" s="1090">
        <f t="shared" si="17"/>
        <v>0</v>
      </c>
    </row>
    <row r="128" spans="1:8">
      <c r="A128" s="801"/>
      <c r="B128" s="714" t="s">
        <v>623</v>
      </c>
      <c r="C128" s="691"/>
      <c r="D128" s="1080"/>
      <c r="E128" s="1086">
        <f t="shared" si="25"/>
        <v>0</v>
      </c>
      <c r="F128" s="691"/>
      <c r="G128" s="1080"/>
      <c r="H128" s="1090">
        <f t="shared" si="17"/>
        <v>0</v>
      </c>
    </row>
    <row r="129" spans="1:8">
      <c r="A129" s="801"/>
      <c r="B129" s="714" t="s">
        <v>624</v>
      </c>
      <c r="C129" s="691"/>
      <c r="D129" s="1080"/>
      <c r="E129" s="1086">
        <f t="shared" si="25"/>
        <v>0</v>
      </c>
      <c r="F129" s="691"/>
      <c r="G129" s="1080"/>
      <c r="H129" s="1090">
        <f t="shared" si="17"/>
        <v>0</v>
      </c>
    </row>
    <row r="130" spans="1:8">
      <c r="A130" s="801"/>
      <c r="B130" s="714" t="s">
        <v>625</v>
      </c>
      <c r="C130" s="691"/>
      <c r="D130" s="1080"/>
      <c r="E130" s="1086">
        <f t="shared" si="25"/>
        <v>0</v>
      </c>
      <c r="F130" s="691"/>
      <c r="G130" s="1080"/>
      <c r="H130" s="1090">
        <f t="shared" si="17"/>
        <v>0</v>
      </c>
    </row>
    <row r="131" spans="1:8">
      <c r="A131" s="801"/>
      <c r="B131" s="714" t="s">
        <v>626</v>
      </c>
      <c r="C131" s="691"/>
      <c r="D131" s="1080"/>
      <c r="E131" s="1086">
        <f t="shared" si="25"/>
        <v>0</v>
      </c>
      <c r="F131" s="691"/>
      <c r="G131" s="1080"/>
      <c r="H131" s="1090">
        <f t="shared" si="17"/>
        <v>0</v>
      </c>
    </row>
    <row r="132" spans="1:8">
      <c r="A132" s="801"/>
      <c r="B132" s="714" t="s">
        <v>627</v>
      </c>
      <c r="C132" s="691"/>
      <c r="D132" s="1080"/>
      <c r="E132" s="1086">
        <f t="shared" si="25"/>
        <v>0</v>
      </c>
      <c r="F132" s="691"/>
      <c r="G132" s="1080"/>
      <c r="H132" s="1090">
        <f t="shared" si="17"/>
        <v>0</v>
      </c>
    </row>
    <row r="133" spans="1:8">
      <c r="A133" s="1380" t="s">
        <v>628</v>
      </c>
      <c r="B133" s="1381"/>
      <c r="C133" s="690">
        <f t="shared" ref="C133:H133" si="26">SUM(C134:C136)</f>
        <v>0</v>
      </c>
      <c r="D133" s="1079">
        <f t="shared" si="26"/>
        <v>0</v>
      </c>
      <c r="E133" s="1086">
        <f t="shared" si="26"/>
        <v>0</v>
      </c>
      <c r="F133" s="690">
        <f t="shared" si="26"/>
        <v>0</v>
      </c>
      <c r="G133" s="1079">
        <f t="shared" si="26"/>
        <v>0</v>
      </c>
      <c r="H133" s="1079">
        <f t="shared" si="26"/>
        <v>0</v>
      </c>
    </row>
    <row r="134" spans="1:8">
      <c r="A134" s="801"/>
      <c r="B134" s="714" t="s">
        <v>629</v>
      </c>
      <c r="C134" s="691"/>
      <c r="D134" s="1080"/>
      <c r="E134" s="1086">
        <f>C134+D134</f>
        <v>0</v>
      </c>
      <c r="F134" s="691"/>
      <c r="G134" s="1080"/>
      <c r="H134" s="1090">
        <f t="shared" si="17"/>
        <v>0</v>
      </c>
    </row>
    <row r="135" spans="1:8">
      <c r="A135" s="801"/>
      <c r="B135" s="714" t="s">
        <v>630</v>
      </c>
      <c r="C135" s="691"/>
      <c r="D135" s="1080"/>
      <c r="E135" s="1086">
        <f>C135+D135</f>
        <v>0</v>
      </c>
      <c r="F135" s="691"/>
      <c r="G135" s="1080"/>
      <c r="H135" s="1090">
        <f t="shared" si="17"/>
        <v>0</v>
      </c>
    </row>
    <row r="136" spans="1:8">
      <c r="A136" s="801"/>
      <c r="B136" s="714" t="s">
        <v>631</v>
      </c>
      <c r="C136" s="691"/>
      <c r="D136" s="1080"/>
      <c r="E136" s="1086">
        <f>C136+D136</f>
        <v>0</v>
      </c>
      <c r="F136" s="691"/>
      <c r="G136" s="1080"/>
      <c r="H136" s="1090">
        <f t="shared" si="17"/>
        <v>0</v>
      </c>
    </row>
    <row r="137" spans="1:8">
      <c r="A137" s="1380" t="s">
        <v>632</v>
      </c>
      <c r="B137" s="1381"/>
      <c r="C137" s="690">
        <f t="shared" ref="C137:H137" si="27">SUM(C138:C145)</f>
        <v>0</v>
      </c>
      <c r="D137" s="1079">
        <f t="shared" si="27"/>
        <v>0</v>
      </c>
      <c r="E137" s="1086">
        <f t="shared" si="27"/>
        <v>0</v>
      </c>
      <c r="F137" s="690">
        <f t="shared" si="27"/>
        <v>0</v>
      </c>
      <c r="G137" s="1079">
        <f t="shared" si="27"/>
        <v>0</v>
      </c>
      <c r="H137" s="1079">
        <f t="shared" si="27"/>
        <v>0</v>
      </c>
    </row>
    <row r="138" spans="1:8">
      <c r="A138" s="801"/>
      <c r="B138" s="714" t="s">
        <v>633</v>
      </c>
      <c r="C138" s="691"/>
      <c r="D138" s="1080"/>
      <c r="E138" s="1086">
        <f t="shared" ref="E138:E145" si="28">C138+D138</f>
        <v>0</v>
      </c>
      <c r="F138" s="691"/>
      <c r="G138" s="1080"/>
      <c r="H138" s="1090">
        <f t="shared" si="17"/>
        <v>0</v>
      </c>
    </row>
    <row r="139" spans="1:8">
      <c r="A139" s="801"/>
      <c r="B139" s="714" t="s">
        <v>634</v>
      </c>
      <c r="C139" s="691"/>
      <c r="D139" s="1080"/>
      <c r="E139" s="1086">
        <f t="shared" si="28"/>
        <v>0</v>
      </c>
      <c r="F139" s="691"/>
      <c r="G139" s="1080"/>
      <c r="H139" s="1090">
        <f t="shared" si="17"/>
        <v>0</v>
      </c>
    </row>
    <row r="140" spans="1:8">
      <c r="A140" s="801"/>
      <c r="B140" s="714" t="s">
        <v>635</v>
      </c>
      <c r="C140" s="691"/>
      <c r="D140" s="1080"/>
      <c r="E140" s="1086">
        <f t="shared" si="28"/>
        <v>0</v>
      </c>
      <c r="F140" s="691"/>
      <c r="G140" s="1080"/>
      <c r="H140" s="1090">
        <f t="shared" si="17"/>
        <v>0</v>
      </c>
    </row>
    <row r="141" spans="1:8">
      <c r="A141" s="801"/>
      <c r="B141" s="714" t="s">
        <v>636</v>
      </c>
      <c r="C141" s="691"/>
      <c r="D141" s="1080"/>
      <c r="E141" s="1086">
        <f t="shared" si="28"/>
        <v>0</v>
      </c>
      <c r="F141" s="691"/>
      <c r="G141" s="1080"/>
      <c r="H141" s="1090">
        <f t="shared" si="17"/>
        <v>0</v>
      </c>
    </row>
    <row r="142" spans="1:8">
      <c r="A142" s="801"/>
      <c r="B142" s="714" t="s">
        <v>637</v>
      </c>
      <c r="C142" s="691"/>
      <c r="D142" s="1080"/>
      <c r="E142" s="1086">
        <f t="shared" si="28"/>
        <v>0</v>
      </c>
      <c r="F142" s="691"/>
      <c r="G142" s="1080"/>
      <c r="H142" s="1090">
        <f t="shared" si="17"/>
        <v>0</v>
      </c>
    </row>
    <row r="143" spans="1:8" ht="15.75" thickBot="1">
      <c r="A143" s="713"/>
      <c r="B143" s="664" t="s">
        <v>638</v>
      </c>
      <c r="C143" s="702"/>
      <c r="D143" s="1081"/>
      <c r="E143" s="1087">
        <f t="shared" si="28"/>
        <v>0</v>
      </c>
      <c r="F143" s="702"/>
      <c r="G143" s="1081"/>
      <c r="H143" s="1091">
        <f t="shared" si="17"/>
        <v>0</v>
      </c>
    </row>
    <row r="144" spans="1:8">
      <c r="A144" s="801"/>
      <c r="B144" s="714" t="s">
        <v>639</v>
      </c>
      <c r="C144" s="691"/>
      <c r="D144" s="1080"/>
      <c r="E144" s="1086">
        <f t="shared" si="28"/>
        <v>0</v>
      </c>
      <c r="F144" s="691"/>
      <c r="G144" s="1080"/>
      <c r="H144" s="1090">
        <f t="shared" si="17"/>
        <v>0</v>
      </c>
    </row>
    <row r="145" spans="1:9">
      <c r="A145" s="801"/>
      <c r="B145" s="714" t="s">
        <v>640</v>
      </c>
      <c r="C145" s="691"/>
      <c r="D145" s="1080"/>
      <c r="E145" s="1086">
        <f t="shared" si="28"/>
        <v>0</v>
      </c>
      <c r="F145" s="691"/>
      <c r="G145" s="1080"/>
      <c r="H145" s="1090">
        <f t="shared" si="17"/>
        <v>0</v>
      </c>
    </row>
    <row r="146" spans="1:9">
      <c r="A146" s="1380" t="s">
        <v>641</v>
      </c>
      <c r="B146" s="1381"/>
      <c r="C146" s="690">
        <f t="shared" ref="C146:H146" si="29">SUM(C147:C149)</f>
        <v>0</v>
      </c>
      <c r="D146" s="1079">
        <f t="shared" si="29"/>
        <v>0</v>
      </c>
      <c r="E146" s="1086">
        <f t="shared" si="29"/>
        <v>0</v>
      </c>
      <c r="F146" s="690">
        <f t="shared" si="29"/>
        <v>0</v>
      </c>
      <c r="G146" s="1079">
        <f t="shared" si="29"/>
        <v>0</v>
      </c>
      <c r="H146" s="1079">
        <f t="shared" si="29"/>
        <v>0</v>
      </c>
    </row>
    <row r="147" spans="1:9">
      <c r="A147" s="801"/>
      <c r="B147" s="714" t="s">
        <v>642</v>
      </c>
      <c r="C147" s="691"/>
      <c r="D147" s="1080"/>
      <c r="E147" s="1086">
        <f>C147+D147</f>
        <v>0</v>
      </c>
      <c r="F147" s="691"/>
      <c r="G147" s="1080"/>
      <c r="H147" s="1090">
        <f t="shared" si="17"/>
        <v>0</v>
      </c>
    </row>
    <row r="148" spans="1:9">
      <c r="A148" s="801"/>
      <c r="B148" s="714" t="s">
        <v>643</v>
      </c>
      <c r="C148" s="691"/>
      <c r="D148" s="1080"/>
      <c r="E148" s="1086">
        <f>C148+D148</f>
        <v>0</v>
      </c>
      <c r="F148" s="691"/>
      <c r="G148" s="1080"/>
      <c r="H148" s="1090">
        <f t="shared" si="17"/>
        <v>0</v>
      </c>
    </row>
    <row r="149" spans="1:9">
      <c r="A149" s="801"/>
      <c r="B149" s="714" t="s">
        <v>644</v>
      </c>
      <c r="C149" s="691"/>
      <c r="D149" s="1080"/>
      <c r="E149" s="1086">
        <f>C149+D149</f>
        <v>0</v>
      </c>
      <c r="F149" s="691"/>
      <c r="G149" s="1080"/>
      <c r="H149" s="1090">
        <f t="shared" si="17"/>
        <v>0</v>
      </c>
    </row>
    <row r="150" spans="1:9">
      <c r="A150" s="1380" t="s">
        <v>645</v>
      </c>
      <c r="B150" s="1381"/>
      <c r="C150" s="690">
        <f t="shared" ref="C150:H150" si="30">SUM(C151:C157)</f>
        <v>18000000</v>
      </c>
      <c r="D150" s="1079">
        <f t="shared" si="30"/>
        <v>0</v>
      </c>
      <c r="E150" s="1086">
        <f t="shared" si="30"/>
        <v>18000000</v>
      </c>
      <c r="F150" s="690">
        <f t="shared" si="30"/>
        <v>11522301</v>
      </c>
      <c r="G150" s="1079">
        <f t="shared" si="30"/>
        <v>11522301</v>
      </c>
      <c r="H150" s="1079">
        <f t="shared" si="30"/>
        <v>6477699</v>
      </c>
    </row>
    <row r="151" spans="1:9">
      <c r="A151" s="801"/>
      <c r="B151" s="714" t="s">
        <v>646</v>
      </c>
      <c r="C151" s="691">
        <f>+'ETCA II-04'!B74</f>
        <v>10000000</v>
      </c>
      <c r="D151" s="1080">
        <f>+'ETCA II-04'!C74</f>
        <v>0</v>
      </c>
      <c r="E151" s="1086">
        <f t="shared" ref="E151:E158" si="31">C151+D151</f>
        <v>10000000</v>
      </c>
      <c r="F151" s="691">
        <f>+'ETCA II-04'!E74</f>
        <v>7499988</v>
      </c>
      <c r="G151" s="1080">
        <f>+'ETCA II-04'!F74</f>
        <v>7499988</v>
      </c>
      <c r="H151" s="1090">
        <f t="shared" ref="H151:H157" si="32">+E151-F151</f>
        <v>2500012</v>
      </c>
    </row>
    <row r="152" spans="1:9">
      <c r="A152" s="801"/>
      <c r="B152" s="714" t="s">
        <v>647</v>
      </c>
      <c r="C152" s="691">
        <f>+'ETCA II-04'!B75</f>
        <v>8000000</v>
      </c>
      <c r="D152" s="1080">
        <f>+'ETCA II-04'!C75</f>
        <v>0</v>
      </c>
      <c r="E152" s="1086">
        <f t="shared" si="31"/>
        <v>8000000</v>
      </c>
      <c r="F152" s="691">
        <f>+'ETCA II-04'!E75</f>
        <v>4022313</v>
      </c>
      <c r="G152" s="1080">
        <f>+'ETCA II-04'!F75</f>
        <v>4022313</v>
      </c>
      <c r="H152" s="1090">
        <f t="shared" si="32"/>
        <v>3977687</v>
      </c>
    </row>
    <row r="153" spans="1:9">
      <c r="A153" s="801"/>
      <c r="B153" s="714" t="s">
        <v>648</v>
      </c>
      <c r="C153" s="691"/>
      <c r="D153" s="1080"/>
      <c r="E153" s="1086">
        <f t="shared" si="31"/>
        <v>0</v>
      </c>
      <c r="F153" s="691"/>
      <c r="G153" s="1080"/>
      <c r="H153" s="1090">
        <f t="shared" si="32"/>
        <v>0</v>
      </c>
    </row>
    <row r="154" spans="1:9">
      <c r="A154" s="801"/>
      <c r="B154" s="714" t="s">
        <v>649</v>
      </c>
      <c r="C154" s="691"/>
      <c r="D154" s="1080"/>
      <c r="E154" s="1086">
        <f t="shared" si="31"/>
        <v>0</v>
      </c>
      <c r="F154" s="691"/>
      <c r="G154" s="1080"/>
      <c r="H154" s="1090">
        <f t="shared" si="32"/>
        <v>0</v>
      </c>
    </row>
    <row r="155" spans="1:9">
      <c r="A155" s="801"/>
      <c r="B155" s="714" t="s">
        <v>650</v>
      </c>
      <c r="C155" s="691"/>
      <c r="D155" s="1080"/>
      <c r="E155" s="1086">
        <f t="shared" si="31"/>
        <v>0</v>
      </c>
      <c r="F155" s="691"/>
      <c r="G155" s="1080"/>
      <c r="H155" s="1090">
        <f t="shared" si="32"/>
        <v>0</v>
      </c>
      <c r="I155" s="503" t="str">
        <f>IF((C159-'ETCA II-04'!B81)&gt;0.9,"ERROR!!!!! EL MONTO NO COINCIDE CON LO REPORTADO EN EL FORMATO ETCA-II-04 EN EL TOTAL DEL GASTO","")</f>
        <v/>
      </c>
    </row>
    <row r="156" spans="1:9">
      <c r="A156" s="801"/>
      <c r="B156" s="714" t="s">
        <v>651</v>
      </c>
      <c r="C156" s="691"/>
      <c r="D156" s="1080"/>
      <c r="E156" s="1086">
        <f t="shared" si="31"/>
        <v>0</v>
      </c>
      <c r="F156" s="691"/>
      <c r="G156" s="1080"/>
      <c r="H156" s="1090">
        <f t="shared" si="32"/>
        <v>0</v>
      </c>
      <c r="I156" s="503" t="str">
        <f>IF((D159-'ETCA II-04'!C81)&gt;0.9,"ERROR!!!!! EL MONTO NO COINCIDE CON LO REPORTADO EN EL FORMATO ETCA-II-04 EN EL TOTAL DEL GASTO","")</f>
        <v/>
      </c>
    </row>
    <row r="157" spans="1:9">
      <c r="A157" s="801"/>
      <c r="B157" s="714" t="s">
        <v>652</v>
      </c>
      <c r="C157" s="691"/>
      <c r="D157" s="1080"/>
      <c r="E157" s="1086">
        <f t="shared" si="31"/>
        <v>0</v>
      </c>
      <c r="F157" s="691"/>
      <c r="G157" s="1080"/>
      <c r="H157" s="1090">
        <f t="shared" si="32"/>
        <v>0</v>
      </c>
      <c r="I157" s="503" t="str">
        <f>IF((E159-'ETCA II-04'!D81)&gt;0.9,"ERROR!!!!! EL MONTO NO COINCIDE CON LO REPORTADO EN EL FORMATO ETCA-II-04 EN EL TOTAL DEL GASTO","")</f>
        <v/>
      </c>
    </row>
    <row r="158" spans="1:9">
      <c r="A158" s="801"/>
      <c r="B158" s="714"/>
      <c r="C158" s="690"/>
      <c r="D158" s="1079"/>
      <c r="E158" s="1086">
        <f t="shared" si="31"/>
        <v>0</v>
      </c>
      <c r="F158" s="690"/>
      <c r="G158" s="1079"/>
      <c r="H158" s="1090"/>
      <c r="I158" s="503" t="str">
        <f>IF((H159-'ETCA II-04'!G81)&gt;0.9,"ERROR!!!!! EL MONTO NO COINCIDE CON LO REPORTADO EN EL FORMATO ETCA-II-04 EN EL TOTAL DEL GASTO","")</f>
        <v/>
      </c>
    </row>
    <row r="159" spans="1:9">
      <c r="A159" s="1378" t="s">
        <v>654</v>
      </c>
      <c r="B159" s="1379"/>
      <c r="C159" s="689">
        <f>+C10+C84</f>
        <v>88528385</v>
      </c>
      <c r="D159" s="1078">
        <f t="shared" ref="D159:F159" si="33">+D10+D84</f>
        <v>0.1000000000349246</v>
      </c>
      <c r="E159" s="1088">
        <f>+E10+E84</f>
        <v>88528385.099999994</v>
      </c>
      <c r="F159" s="689">
        <f t="shared" si="33"/>
        <v>76545357</v>
      </c>
      <c r="G159" s="1078">
        <f>+G10+G84</f>
        <v>65420594.600000001</v>
      </c>
      <c r="H159" s="1078">
        <f>+H10+H84+2</f>
        <v>11983028.1</v>
      </c>
      <c r="I159" s="503" t="str">
        <f>IF((F159-'ETCA II-04'!E81)&gt;0.9,"ERROR!!!!! EL MONTO NO COINCIDE CON LO REPORTADO EN EL FORMATO ETCA-II-04 EN EL TOTAL DEL GASTO","")</f>
        <v/>
      </c>
    </row>
    <row r="160" spans="1:9" ht="15.75" thickBot="1">
      <c r="A160" s="713"/>
      <c r="B160" s="664"/>
      <c r="C160" s="665"/>
      <c r="D160" s="1082"/>
      <c r="E160" s="1082"/>
      <c r="F160" s="665"/>
      <c r="G160" s="1082"/>
      <c r="H160" s="1092"/>
      <c r="I160" s="503" t="str">
        <f>IF((G159-'ETCA II-04'!F81)&gt;0.9,"ERROR!!!!! EL MONTO NO COINCIDE CON LO REPORTADO EN EL FORMATO ETCA-II-04 EN EL TOTAL DEL GASTO","")</f>
        <v/>
      </c>
    </row>
  </sheetData>
  <sheetProtection formatColumns="0" formatRows="0"/>
  <mergeCells count="30">
    <mergeCell ref="A6:H6"/>
    <mergeCell ref="A1:H1"/>
    <mergeCell ref="A2:H2"/>
    <mergeCell ref="A3:H3"/>
    <mergeCell ref="A4:H4"/>
    <mergeCell ref="A5:H5"/>
    <mergeCell ref="A72:B72"/>
    <mergeCell ref="A7:B8"/>
    <mergeCell ref="C7:G7"/>
    <mergeCell ref="H7:H8"/>
    <mergeCell ref="A10:B10"/>
    <mergeCell ref="A11:B11"/>
    <mergeCell ref="A19:B19"/>
    <mergeCell ref="A29:B29"/>
    <mergeCell ref="A39:B39"/>
    <mergeCell ref="A49:B49"/>
    <mergeCell ref="A59:B59"/>
    <mergeCell ref="A63:B63"/>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70866141732283472" right="0.70866141732283472" top="0.74803149606299213" bottom="0.74803149606299213" header="0.31496062992125984" footer="0.31496062992125984"/>
  <pageSetup scale="72" orientation="portrait" horizontalDpi="1200" verticalDpi="1200" r:id="rId1"/>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dimension ref="A1:H40"/>
  <sheetViews>
    <sheetView view="pageBreakPreview" zoomScaleSheetLayoutView="100" workbookViewId="0">
      <selection activeCell="F10" sqref="F10"/>
    </sheetView>
  </sheetViews>
  <sheetFormatPr baseColWidth="10" defaultColWidth="11.28515625" defaultRowHeight="16.5"/>
  <cols>
    <col min="1" max="1" width="36.7109375" style="273" customWidth="1"/>
    <col min="2" max="2" width="13.7109375" style="273" customWidth="1"/>
    <col min="3" max="3" width="12" style="273" customWidth="1"/>
    <col min="4" max="4" width="13" style="273" customWidth="1"/>
    <col min="5" max="5" width="13.7109375" style="273" customWidth="1"/>
    <col min="6" max="6" width="15.7109375" style="273" customWidth="1"/>
    <col min="7" max="7" width="12.140625" style="273" customWidth="1"/>
    <col min="8" max="16384" width="11.28515625" style="273"/>
  </cols>
  <sheetData>
    <row r="1" spans="1:8">
      <c r="A1" s="1251" t="s">
        <v>23</v>
      </c>
      <c r="B1" s="1251"/>
      <c r="C1" s="1251"/>
      <c r="D1" s="1251"/>
      <c r="E1" s="1251"/>
      <c r="F1" s="1251"/>
      <c r="G1" s="1251"/>
    </row>
    <row r="2" spans="1:8" s="274" customFormat="1" ht="15.75">
      <c r="A2" s="1251" t="s">
        <v>510</v>
      </c>
      <c r="B2" s="1251"/>
      <c r="C2" s="1251"/>
      <c r="D2" s="1251"/>
      <c r="E2" s="1251"/>
      <c r="F2" s="1251"/>
      <c r="G2" s="1251"/>
    </row>
    <row r="3" spans="1:8" s="274" customFormat="1" ht="15.75">
      <c r="A3" s="1251" t="s">
        <v>655</v>
      </c>
      <c r="B3" s="1251"/>
      <c r="C3" s="1251"/>
      <c r="D3" s="1251"/>
      <c r="E3" s="1251"/>
      <c r="F3" s="1251"/>
      <c r="G3" s="1251"/>
    </row>
    <row r="4" spans="1:8" s="274" customFormat="1" ht="15.75">
      <c r="A4" s="1252" t="str">
        <f>'ETCA-I-01'!A3:G3</f>
        <v>TELEVISORA DE HERMOSILLO, S.A. de C.V.</v>
      </c>
      <c r="B4" s="1252"/>
      <c r="C4" s="1252"/>
      <c r="D4" s="1252"/>
      <c r="E4" s="1252"/>
      <c r="F4" s="1252"/>
      <c r="G4" s="1252"/>
    </row>
    <row r="5" spans="1:8" s="274" customFormat="1">
      <c r="A5" s="1253" t="str">
        <f>'ETCA-I-03'!A4:D4</f>
        <v>Del 01 de Enero al 30 de Septiembre de 2019</v>
      </c>
      <c r="B5" s="1253"/>
      <c r="C5" s="1253"/>
      <c r="D5" s="1253"/>
      <c r="E5" s="1253"/>
      <c r="F5" s="1253"/>
      <c r="G5" s="1253"/>
    </row>
    <row r="6" spans="1:8" s="275" customFormat="1" ht="17.25" thickBot="1">
      <c r="A6" s="1377" t="s">
        <v>656</v>
      </c>
      <c r="B6" s="1377"/>
      <c r="C6" s="1377"/>
      <c r="D6" s="1377"/>
      <c r="E6" s="1377"/>
      <c r="F6" s="164"/>
      <c r="G6" s="743"/>
    </row>
    <row r="7" spans="1:8" s="276" customFormat="1" ht="38.25">
      <c r="A7" s="1324" t="s">
        <v>250</v>
      </c>
      <c r="B7" s="197" t="s">
        <v>514</v>
      </c>
      <c r="C7" s="197" t="s">
        <v>442</v>
      </c>
      <c r="D7" s="197" t="s">
        <v>515</v>
      </c>
      <c r="E7" s="198" t="s">
        <v>516</v>
      </c>
      <c r="F7" s="198" t="s">
        <v>517</v>
      </c>
      <c r="G7" s="199" t="s">
        <v>518</v>
      </c>
    </row>
    <row r="8" spans="1:8" s="277" customFormat="1" ht="15.75" customHeight="1" thickBot="1">
      <c r="A8" s="1328"/>
      <c r="B8" s="201" t="s">
        <v>422</v>
      </c>
      <c r="C8" s="201" t="s">
        <v>423</v>
      </c>
      <c r="D8" s="201" t="s">
        <v>519</v>
      </c>
      <c r="E8" s="201" t="s">
        <v>425</v>
      </c>
      <c r="F8" s="201" t="s">
        <v>426</v>
      </c>
      <c r="G8" s="203" t="s">
        <v>520</v>
      </c>
    </row>
    <row r="9" spans="1:8" ht="21.75" customHeight="1">
      <c r="A9" s="282" t="s">
        <v>657</v>
      </c>
      <c r="B9" s="453">
        <f>+'ETCA-II-05'!C11+'ETCA-II-05'!C19+'ETCA-II-05'!C29</f>
        <v>70528385</v>
      </c>
      <c r="C9" s="453">
        <f>+'ETCA-II-05'!D11+'ETCA-II-05'!D19+'ETCA-II-05'!D29</f>
        <v>-296896.89999999997</v>
      </c>
      <c r="D9" s="454">
        <f>C9+B9</f>
        <v>70231488.099999994</v>
      </c>
      <c r="E9" s="453">
        <f>+'ETCA-II-05'!F11+'ETCA-II-05'!F19+'ETCA-II-05'!F29</f>
        <v>64726159</v>
      </c>
      <c r="F9" s="453">
        <f>+'ETCA-II-05'!G11+'ETCA-II-05'!G19+'ETCA-II-05'!G29-0.3</f>
        <v>53610941.300000004</v>
      </c>
      <c r="G9" s="455">
        <f>D9-E9</f>
        <v>5505329.099999994</v>
      </c>
    </row>
    <row r="10" spans="1:8" ht="22.5" customHeight="1">
      <c r="A10" s="282" t="s">
        <v>658</v>
      </c>
      <c r="B10" s="453">
        <f>+'ETCA-II-13'!C121</f>
        <v>0</v>
      </c>
      <c r="C10" s="453">
        <f>+'ETCA-II-13'!D121</f>
        <v>296897</v>
      </c>
      <c r="D10" s="454">
        <f>C10+B10</f>
        <v>296897</v>
      </c>
      <c r="E10" s="453">
        <f>+'ETCA-II-13'!F121</f>
        <v>296897</v>
      </c>
      <c r="F10" s="453">
        <f>+'ETCA-II-13'!G121-0.4</f>
        <v>287352.59999999998</v>
      </c>
      <c r="G10" s="455">
        <f>D10-E10</f>
        <v>0</v>
      </c>
    </row>
    <row r="11" spans="1:8" ht="22.5" customHeight="1">
      <c r="A11" s="282" t="s">
        <v>659</v>
      </c>
      <c r="B11" s="453">
        <f>+'ETCA-II-05'!C150</f>
        <v>18000000</v>
      </c>
      <c r="C11" s="453">
        <f>+'ETCA-II-05'!D150</f>
        <v>0</v>
      </c>
      <c r="D11" s="454">
        <f>C11+B11</f>
        <v>18000000</v>
      </c>
      <c r="E11" s="453">
        <f>+'ETCA-II-05'!F150</f>
        <v>11522301</v>
      </c>
      <c r="F11" s="453">
        <f>+'ETCA-II-05'!G150-0.4</f>
        <v>11522300.6</v>
      </c>
      <c r="G11" s="455">
        <f>D11-E11</f>
        <v>6477699</v>
      </c>
    </row>
    <row r="12" spans="1:8" ht="23.25" customHeight="1">
      <c r="A12" s="282" t="s">
        <v>223</v>
      </c>
      <c r="B12" s="453"/>
      <c r="C12" s="453"/>
      <c r="D12" s="454">
        <f>C12+B12</f>
        <v>0</v>
      </c>
      <c r="E12" s="453"/>
      <c r="F12" s="453"/>
      <c r="G12" s="455">
        <f>D12-E12</f>
        <v>0</v>
      </c>
    </row>
    <row r="13" spans="1:8" ht="22.5" customHeight="1">
      <c r="A13" s="282" t="s">
        <v>229</v>
      </c>
      <c r="B13" s="453"/>
      <c r="C13" s="453"/>
      <c r="D13" s="454">
        <f>C13+B13</f>
        <v>0</v>
      </c>
      <c r="E13" s="453"/>
      <c r="F13" s="453"/>
      <c r="G13" s="455">
        <f>D13-E13</f>
        <v>0</v>
      </c>
    </row>
    <row r="14" spans="1:8" ht="10.5" customHeight="1" thickBot="1">
      <c r="A14" s="283"/>
      <c r="B14" s="510"/>
      <c r="C14" s="510"/>
      <c r="D14" s="511"/>
      <c r="E14" s="510"/>
      <c r="F14" s="510"/>
      <c r="G14" s="512"/>
    </row>
    <row r="15" spans="1:8" ht="16.5" customHeight="1" thickBot="1">
      <c r="A15" s="756" t="s">
        <v>570</v>
      </c>
      <c r="B15" s="513">
        <f>SUM(B9:B14)</f>
        <v>88528385</v>
      </c>
      <c r="C15" s="513">
        <f>SUM(C9:C14)</f>
        <v>0.1000000000349246</v>
      </c>
      <c r="D15" s="514">
        <f>C15+B15</f>
        <v>88528385.099999994</v>
      </c>
      <c r="E15" s="513">
        <f>SUM(E9:E14)</f>
        <v>76545357</v>
      </c>
      <c r="F15" s="513">
        <f>SUM(F9:F14)</f>
        <v>65420594.500000007</v>
      </c>
      <c r="G15" s="516">
        <f>D15-E15</f>
        <v>11983028.099999994</v>
      </c>
      <c r="H15" s="503" t="str">
        <f>IF((B15-'ETCA II-04'!B81)&gt;0.9,"ERROR!!!!! EL MONTO NO COINCIDE CON LO REPORTADO EN EL FORMATO ETCA-II-04 EN EL TOTAL APROBADO ANUAL DEL ANALÍTICO DE EGRESOS","")</f>
        <v/>
      </c>
    </row>
    <row r="16" spans="1:8" ht="16.5" customHeight="1">
      <c r="A16" s="485"/>
      <c r="B16" s="575"/>
      <c r="C16" s="575"/>
      <c r="D16" s="576"/>
      <c r="E16" s="575"/>
      <c r="F16" s="575"/>
      <c r="G16" s="575"/>
      <c r="H16" s="503" t="str">
        <f>IF((C15-'ETCA II-04'!C81)&gt;0.9,"ERROR!!!!! EL MONTO NO COINCIDE CON LO REPORTADO EN EL FORMATO ETCA-II-04 EN EL TOTAL DE AMPLIACIONES/REDUCCIONES ANUAL DEL ANALÍTICO DE EGRESOS","")</f>
        <v/>
      </c>
    </row>
    <row r="17" spans="1:8" ht="16.5" customHeight="1">
      <c r="A17" s="485"/>
      <c r="B17" s="575"/>
      <c r="C17" s="575"/>
      <c r="D17" s="576"/>
      <c r="E17" s="575"/>
      <c r="F17" s="575"/>
      <c r="G17" s="575"/>
      <c r="H17" s="503" t="str">
        <f>IF((D15-'ETCA II-04'!D81)&gt;0.9,"ERROR!!!!! EL MONTO NO COINCIDE CON LO REPORTADO EN EL FORMATO ETCA-II-04 EN EL TOTAL MODIFICADO ANUAL DEL ANALÍTICO DE EGRESOS","")</f>
        <v/>
      </c>
    </row>
    <row r="18" spans="1:8" ht="16.5" customHeight="1">
      <c r="A18" s="485"/>
      <c r="B18" s="575"/>
      <c r="C18" s="575"/>
      <c r="D18" s="576"/>
      <c r="E18" s="575"/>
      <c r="F18" s="575"/>
      <c r="G18" s="575"/>
      <c r="H18" s="503" t="str">
        <f>IF((E15-'ETCA II-04'!E81)&gt;0.9,"ERROR!!!!! EL MONTO NO COINCIDE CON LO REPORTADO EN EL FORMATO ETCA-II-04 EN EL TOTAL DEVENGADO ANUAL DEL ANALÍTICO DE EGRESOS","")</f>
        <v/>
      </c>
    </row>
    <row r="19" spans="1:8" ht="16.5" customHeight="1">
      <c r="A19" s="485"/>
      <c r="B19" s="575"/>
      <c r="C19" s="575"/>
      <c r="D19" s="576"/>
      <c r="E19" s="575"/>
      <c r="F19" s="575"/>
      <c r="G19" s="575"/>
      <c r="H19" s="503" t="str">
        <f>IF((F15-'ETCA II-04'!F81)&gt;0.9,"ERROR!!!!! EL MONTO NO COINCIDE CON LO REPORTADO EN EL FORMATO ETCA-II-04 EN EL TOTAL PAGADO ANUAL DEL ANALÍTICO DE EGRESOS","")</f>
        <v/>
      </c>
    </row>
    <row r="20" spans="1:8" ht="16.5" customHeight="1">
      <c r="A20" s="485"/>
      <c r="B20" s="575"/>
      <c r="C20" s="575"/>
      <c r="D20" s="576"/>
      <c r="E20" s="575"/>
      <c r="F20" s="575"/>
      <c r="G20" s="575"/>
      <c r="H20" s="503"/>
    </row>
    <row r="21" spans="1:8" ht="16.5" customHeight="1">
      <c r="A21" s="485"/>
      <c r="B21" s="575"/>
      <c r="C21" s="575"/>
      <c r="D21" s="576"/>
      <c r="E21" s="575"/>
      <c r="F21" s="575"/>
      <c r="G21" s="575"/>
      <c r="H21" s="503"/>
    </row>
    <row r="22" spans="1:8" ht="16.5" customHeight="1">
      <c r="A22" s="485"/>
      <c r="B22" s="575"/>
      <c r="C22" s="575"/>
      <c r="D22" s="576"/>
      <c r="E22" s="575"/>
      <c r="F22" s="575"/>
      <c r="G22" s="575"/>
      <c r="H22" s="503"/>
    </row>
    <row r="23" spans="1:8" ht="16.5" customHeight="1">
      <c r="A23" s="485"/>
      <c r="B23" s="575"/>
      <c r="C23" s="575"/>
      <c r="D23" s="576"/>
      <c r="E23" s="575"/>
      <c r="F23" s="575"/>
      <c r="G23" s="575"/>
      <c r="H23" s="503"/>
    </row>
    <row r="24" spans="1:8" ht="16.5" customHeight="1">
      <c r="A24" s="485"/>
      <c r="B24" s="575"/>
      <c r="C24" s="575"/>
      <c r="D24" s="576"/>
      <c r="E24" s="575"/>
      <c r="F24" s="575"/>
      <c r="G24" s="575"/>
      <c r="H24" s="503"/>
    </row>
    <row r="25" spans="1:8" ht="16.5" customHeight="1">
      <c r="A25" s="485"/>
      <c r="B25" s="575"/>
      <c r="C25" s="575"/>
      <c r="D25" s="576"/>
      <c r="E25" s="575"/>
      <c r="F25" s="575"/>
      <c r="G25" s="575"/>
      <c r="H25" s="503"/>
    </row>
    <row r="26" spans="1:8" ht="18.75" customHeight="1">
      <c r="H26" s="503" t="str">
        <f>IF(C15&lt;&gt;'ETCA II-04'!C81,"ERROR!!!!! EL MONTO NO COINCIDE CON LO REPORTADO EN EL FORMATO ETCA-II-11 EN EL TOTAL DE AMPLIACIONES/REDUCCIONES DEL ANALÍTICO DE EGRESOS","")</f>
        <v/>
      </c>
    </row>
    <row r="27" spans="1:8" s="279" customFormat="1" ht="15.75">
      <c r="A27" s="1403" t="s">
        <v>660</v>
      </c>
      <c r="B27" s="1403"/>
      <c r="C27" s="1403"/>
      <c r="D27" s="1403"/>
      <c r="E27" s="1403"/>
      <c r="F27" s="1403"/>
      <c r="G27" s="278"/>
      <c r="H27" s="503" t="str">
        <f>IF(D15&lt;&gt;'ETCA II-04'!D81,"ERROR!!!!! EL MONTO NO COINCIDE CON LO REPORTADO EN EL FORMATO ETCA-II-11 EN EL TOTAL MODIFICADO ANUAL DEL ANALÍTICO DE EGRESOS","")</f>
        <v>ERROR!!!!! EL MONTO NO COINCIDE CON LO REPORTADO EN EL FORMATO ETCA-II-11 EN EL TOTAL MODIFICADO ANUAL DEL ANALÍTICO DE EGRESOS</v>
      </c>
    </row>
    <row r="28" spans="1:8" s="279" customFormat="1" ht="13.5">
      <c r="A28" s="280" t="s">
        <v>661</v>
      </c>
      <c r="B28" s="278"/>
      <c r="C28" s="278"/>
      <c r="D28" s="278"/>
      <c r="E28" s="278"/>
      <c r="F28" s="278"/>
      <c r="G28" s="278"/>
      <c r="H28" s="503"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79" customFormat="1" ht="28.5" customHeight="1">
      <c r="A29" s="1402" t="s">
        <v>662</v>
      </c>
      <c r="B29" s="1402"/>
      <c r="C29" s="1402"/>
      <c r="D29" s="1402"/>
      <c r="E29" s="1402"/>
      <c r="F29" s="1402"/>
      <c r="G29" s="1402"/>
      <c r="H29" s="503" t="str">
        <f>IF(F15&lt;&gt;'ETCA II-04'!F81,"ERROR!!!!! EL MONTO NO COINCIDE CON LO REPORTADO EN EL FORMATO ETCA-II-11 EN EL TOTAL PAGADO ANUAL DEL ANALÍTICO DE EGRESOS","")</f>
        <v>ERROR!!!!! EL MONTO NO COINCIDE CON LO REPORTADO EN EL FORMATO ETCA-II-11 EN EL TOTAL PAGADO ANUAL DEL ANALÍTICO DE EGRESOS</v>
      </c>
    </row>
    <row r="30" spans="1:8" s="279" customFormat="1" ht="13.5">
      <c r="A30" s="280" t="s">
        <v>663</v>
      </c>
      <c r="B30" s="278"/>
      <c r="C30" s="278"/>
      <c r="D30" s="278"/>
      <c r="E30" s="278"/>
      <c r="F30" s="278"/>
      <c r="G30" s="278"/>
      <c r="H30" s="503" t="str">
        <f>IF(G15&lt;&gt;'ETCA II-04'!G81,"ERROR!!!!! EL MONTO NO COINCIDE CON LO REPORTADO EN EL FORMATO ETCA-II-11 EN EL TOTAL DEL SUBEJERCICIO DEL ANALÍTICO DE EGRESOS","")</f>
        <v>ERROR!!!!! EL MONTO NO COINCIDE CON LO REPORTADO EN EL FORMATO ETCA-II-11 EN EL TOTAL DEL SUBEJERCICIO DEL ANALÍTICO DE EGRESOS</v>
      </c>
    </row>
    <row r="31" spans="1:8" s="279" customFormat="1" ht="25.5" customHeight="1">
      <c r="A31" s="1402" t="s">
        <v>664</v>
      </c>
      <c r="B31" s="1402"/>
      <c r="C31" s="1402"/>
      <c r="D31" s="1402"/>
      <c r="E31" s="1402"/>
      <c r="F31" s="1402"/>
      <c r="G31" s="1402"/>
    </row>
    <row r="32" spans="1:8" s="279" customFormat="1" ht="13.5">
      <c r="A32" s="1404" t="s">
        <v>665</v>
      </c>
      <c r="B32" s="1404"/>
      <c r="C32" s="1404"/>
      <c r="D32" s="1404"/>
      <c r="E32" s="278"/>
      <c r="F32" s="278"/>
      <c r="G32" s="278"/>
    </row>
    <row r="33" spans="1:7" s="279" customFormat="1" ht="13.5" customHeight="1">
      <c r="A33" s="1402" t="s">
        <v>666</v>
      </c>
      <c r="B33" s="1402"/>
      <c r="C33" s="1402"/>
      <c r="D33" s="1402"/>
      <c r="E33" s="1402"/>
      <c r="F33" s="1402"/>
      <c r="G33" s="1402"/>
    </row>
    <row r="34" spans="1:7" s="279" customFormat="1" ht="13.5">
      <c r="A34" s="280" t="s">
        <v>667</v>
      </c>
      <c r="B34" s="278"/>
      <c r="C34" s="278"/>
      <c r="D34" s="278"/>
      <c r="E34" s="278"/>
      <c r="F34" s="278"/>
      <c r="G34" s="278"/>
    </row>
    <row r="35" spans="1:7" s="279" customFormat="1" ht="13.5" customHeight="1">
      <c r="A35" s="1402" t="s">
        <v>668</v>
      </c>
      <c r="B35" s="1402"/>
      <c r="C35" s="1402"/>
      <c r="D35" s="1402"/>
      <c r="E35" s="1402"/>
      <c r="F35" s="1402"/>
      <c r="G35" s="1402"/>
    </row>
    <row r="36" spans="1:7" s="279" customFormat="1" ht="13.5">
      <c r="A36" s="281" t="s">
        <v>669</v>
      </c>
      <c r="B36" s="278"/>
      <c r="C36" s="278"/>
      <c r="D36" s="278"/>
      <c r="E36" s="278"/>
      <c r="F36" s="278"/>
      <c r="G36" s="278"/>
    </row>
    <row r="37" spans="1:7" s="279" customFormat="1" ht="13.5">
      <c r="A37" s="280" t="s">
        <v>670</v>
      </c>
      <c r="B37" s="278"/>
      <c r="C37" s="278"/>
      <c r="D37" s="278"/>
      <c r="E37" s="278"/>
      <c r="F37" s="278"/>
      <c r="G37" s="278"/>
    </row>
    <row r="38" spans="1:7" s="279" customFormat="1" ht="13.5" customHeight="1">
      <c r="A38" s="1402" t="s">
        <v>671</v>
      </c>
      <c r="B38" s="1402"/>
      <c r="C38" s="1402"/>
      <c r="D38" s="1402"/>
      <c r="E38" s="1402"/>
      <c r="F38" s="1402"/>
      <c r="G38" s="1402"/>
    </row>
    <row r="39" spans="1:7" s="279" customFormat="1" ht="13.5">
      <c r="A39" s="281" t="s">
        <v>669</v>
      </c>
      <c r="B39" s="278"/>
      <c r="C39" s="278"/>
      <c r="D39" s="278"/>
      <c r="E39" s="278"/>
      <c r="F39" s="278"/>
      <c r="G39" s="278"/>
    </row>
    <row r="40" spans="1:7" ht="8.25" customHeight="1"/>
  </sheetData>
  <sheetProtection password="C115" sheet="1" scenarios="1"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sheetPr codeName="Hoja1">
    <pageSetUpPr fitToPage="1"/>
  </sheetPr>
  <dimension ref="A1:H61"/>
  <sheetViews>
    <sheetView view="pageBreakPreview" zoomScaleSheetLayoutView="100" workbookViewId="0">
      <selection activeCell="F17" sqref="F17"/>
    </sheetView>
  </sheetViews>
  <sheetFormatPr baseColWidth="10" defaultColWidth="11.28515625" defaultRowHeight="16.5"/>
  <cols>
    <col min="1" max="1" width="51.140625" style="48" customWidth="1"/>
    <col min="2" max="2" width="16" style="48" customWidth="1"/>
    <col min="3" max="3" width="15.7109375" style="48" customWidth="1"/>
    <col min="4" max="4" width="38.7109375" style="48" customWidth="1"/>
    <col min="5" max="5" width="10.28515625" style="48" customWidth="1"/>
    <col min="6" max="6" width="15.28515625" style="48" bestFit="1" customWidth="1"/>
    <col min="7" max="7" width="15.7109375" style="48" customWidth="1"/>
    <col min="8" max="8" width="164.28515625" style="48" customWidth="1"/>
    <col min="9" max="16384" width="11.28515625" style="48"/>
  </cols>
  <sheetData>
    <row r="1" spans="1:7">
      <c r="A1" s="1222" t="s">
        <v>23</v>
      </c>
      <c r="B1" s="1222"/>
      <c r="C1" s="1222"/>
      <c r="D1" s="1222"/>
      <c r="E1" s="1222"/>
      <c r="F1" s="1222"/>
      <c r="G1" s="1222"/>
    </row>
    <row r="2" spans="1:7">
      <c r="A2" s="1223" t="s">
        <v>24</v>
      </c>
      <c r="B2" s="1223"/>
      <c r="C2" s="1223"/>
      <c r="D2" s="1223"/>
      <c r="E2" s="1223"/>
      <c r="F2" s="1223"/>
      <c r="G2" s="1223"/>
    </row>
    <row r="3" spans="1:7">
      <c r="A3" s="1223" t="s">
        <v>1117</v>
      </c>
      <c r="B3" s="1223"/>
      <c r="C3" s="1223"/>
      <c r="D3" s="1223"/>
      <c r="E3" s="1223"/>
      <c r="F3" s="1223"/>
      <c r="G3" s="1223"/>
    </row>
    <row r="4" spans="1:7">
      <c r="A4" s="1224" t="s">
        <v>1390</v>
      </c>
      <c r="B4" s="1224"/>
      <c r="C4" s="1224"/>
      <c r="D4" s="1224"/>
      <c r="E4" s="1224"/>
      <c r="F4" s="1224"/>
      <c r="G4" s="1224"/>
    </row>
    <row r="5" spans="1:7" ht="17.25" thickBot="1">
      <c r="A5" s="1226" t="s">
        <v>25</v>
      </c>
      <c r="B5" s="1226"/>
      <c r="C5" s="1226"/>
      <c r="D5" s="1226"/>
      <c r="E5" s="97"/>
      <c r="F5" s="1221"/>
      <c r="G5" s="1221"/>
    </row>
    <row r="6" spans="1:7" ht="24" customHeight="1" thickBot="1">
      <c r="A6" s="96" t="s">
        <v>26</v>
      </c>
      <c r="B6" s="809">
        <v>2019</v>
      </c>
      <c r="C6" s="809">
        <v>2018</v>
      </c>
      <c r="D6" s="119" t="s">
        <v>27</v>
      </c>
      <c r="E6" s="119"/>
      <c r="F6" s="809">
        <v>2019</v>
      </c>
      <c r="G6" s="810">
        <v>2018</v>
      </c>
    </row>
    <row r="7" spans="1:7" ht="17.25" thickTop="1">
      <c r="A7" s="53"/>
      <c r="B7" s="54"/>
      <c r="C7" s="54"/>
      <c r="D7" s="54"/>
      <c r="E7" s="54"/>
      <c r="F7" s="54"/>
      <c r="G7" s="55"/>
    </row>
    <row r="8" spans="1:7">
      <c r="A8" s="56" t="s">
        <v>28</v>
      </c>
      <c r="B8" s="57"/>
      <c r="C8" s="57"/>
      <c r="D8" s="59" t="s">
        <v>29</v>
      </c>
      <c r="E8" s="59"/>
      <c r="F8" s="57"/>
      <c r="G8" s="60"/>
    </row>
    <row r="9" spans="1:7">
      <c r="A9" s="61" t="s">
        <v>30</v>
      </c>
      <c r="B9" s="62">
        <v>3027511</v>
      </c>
      <c r="C9" s="62">
        <v>2774392</v>
      </c>
      <c r="D9" s="1225" t="s">
        <v>31</v>
      </c>
      <c r="E9" s="1225"/>
      <c r="F9" s="62">
        <v>43865129</v>
      </c>
      <c r="G9" s="64">
        <v>30956891</v>
      </c>
    </row>
    <row r="10" spans="1:7">
      <c r="A10" s="61" t="s">
        <v>32</v>
      </c>
      <c r="B10" s="62">
        <v>23747357</v>
      </c>
      <c r="C10" s="62">
        <v>25687825</v>
      </c>
      <c r="D10" s="1225" t="s">
        <v>33</v>
      </c>
      <c r="E10" s="1225"/>
      <c r="F10" s="62">
        <v>0</v>
      </c>
      <c r="G10" s="64">
        <v>0</v>
      </c>
    </row>
    <row r="11" spans="1:7">
      <c r="A11" s="61" t="s">
        <v>34</v>
      </c>
      <c r="B11" s="62">
        <v>75513</v>
      </c>
      <c r="C11" s="62">
        <v>69133</v>
      </c>
      <c r="D11" s="1225" t="s">
        <v>35</v>
      </c>
      <c r="E11" s="1225"/>
      <c r="F11" s="62">
        <v>9999984</v>
      </c>
      <c r="G11" s="64">
        <v>9999984</v>
      </c>
    </row>
    <row r="12" spans="1:7">
      <c r="A12" s="61" t="s">
        <v>36</v>
      </c>
      <c r="B12" s="62">
        <v>0</v>
      </c>
      <c r="C12" s="62">
        <v>0</v>
      </c>
      <c r="D12" s="1225" t="s">
        <v>37</v>
      </c>
      <c r="E12" s="1225"/>
      <c r="F12" s="62">
        <v>0</v>
      </c>
      <c r="G12" s="64">
        <v>0</v>
      </c>
    </row>
    <row r="13" spans="1:7">
      <c r="A13" s="61" t="s">
        <v>38</v>
      </c>
      <c r="B13" s="62">
        <v>0</v>
      </c>
      <c r="C13" s="62">
        <v>0</v>
      </c>
      <c r="D13" s="1225" t="s">
        <v>39</v>
      </c>
      <c r="E13" s="1225"/>
      <c r="F13" s="62">
        <v>0</v>
      </c>
      <c r="G13" s="64">
        <v>0</v>
      </c>
    </row>
    <row r="14" spans="1:7" ht="33" customHeight="1">
      <c r="A14" s="518" t="s">
        <v>40</v>
      </c>
      <c r="B14" s="62">
        <v>-5407945</v>
      </c>
      <c r="C14" s="62">
        <v>-5337986</v>
      </c>
      <c r="D14" s="1225" t="s">
        <v>41</v>
      </c>
      <c r="E14" s="1225"/>
      <c r="F14" s="62">
        <v>0</v>
      </c>
      <c r="G14" s="64">
        <v>0</v>
      </c>
    </row>
    <row r="15" spans="1:7">
      <c r="A15" s="61" t="s">
        <v>42</v>
      </c>
      <c r="B15" s="62">
        <v>0</v>
      </c>
      <c r="C15" s="62">
        <v>0</v>
      </c>
      <c r="D15" s="1225" t="s">
        <v>43</v>
      </c>
      <c r="E15" s="1225"/>
      <c r="F15" s="62">
        <v>0</v>
      </c>
      <c r="G15" s="64">
        <v>0</v>
      </c>
    </row>
    <row r="16" spans="1:7">
      <c r="A16" s="66"/>
      <c r="B16" s="62"/>
      <c r="C16" s="62"/>
      <c r="D16" s="1225" t="s">
        <v>44</v>
      </c>
      <c r="E16" s="1225"/>
      <c r="F16" s="62">
        <v>0</v>
      </c>
      <c r="G16" s="64">
        <v>0</v>
      </c>
    </row>
    <row r="17" spans="1:7">
      <c r="A17" s="66"/>
      <c r="B17" s="67"/>
      <c r="C17" s="67"/>
      <c r="D17" s="58"/>
      <c r="E17" s="58"/>
      <c r="F17" s="62"/>
      <c r="G17" s="64"/>
    </row>
    <row r="18" spans="1:7">
      <c r="A18" s="100" t="s">
        <v>45</v>
      </c>
      <c r="B18" s="46">
        <f>SUM(B9:B17)</f>
        <v>21442436</v>
      </c>
      <c r="C18" s="46">
        <f>SUM(C9:C17)</f>
        <v>23193364</v>
      </c>
      <c r="D18" s="101" t="s">
        <v>46</v>
      </c>
      <c r="E18" s="101"/>
      <c r="F18" s="46">
        <f>SUM(F9:F17)</f>
        <v>53865113</v>
      </c>
      <c r="G18" s="89">
        <f>SUM(G9:G17)</f>
        <v>40956875</v>
      </c>
    </row>
    <row r="19" spans="1:7">
      <c r="A19" s="66"/>
      <c r="B19" s="68"/>
      <c r="C19" s="68"/>
      <c r="D19" s="69"/>
      <c r="E19" s="69"/>
      <c r="F19" s="68"/>
      <c r="G19" s="70"/>
    </row>
    <row r="20" spans="1:7">
      <c r="A20" s="56" t="s">
        <v>47</v>
      </c>
      <c r="B20" s="62"/>
      <c r="C20" s="62"/>
      <c r="D20" s="59" t="s">
        <v>48</v>
      </c>
      <c r="E20" s="59"/>
      <c r="F20" s="71"/>
      <c r="G20" s="72"/>
    </row>
    <row r="21" spans="1:7">
      <c r="A21" s="61" t="s">
        <v>49</v>
      </c>
      <c r="B21" s="62">
        <v>0</v>
      </c>
      <c r="C21" s="62">
        <v>0</v>
      </c>
      <c r="D21" s="63" t="s">
        <v>50</v>
      </c>
      <c r="E21" s="63"/>
      <c r="F21" s="62">
        <v>0</v>
      </c>
      <c r="G21" s="64">
        <v>0</v>
      </c>
    </row>
    <row r="22" spans="1:7">
      <c r="A22" s="65" t="s">
        <v>51</v>
      </c>
      <c r="B22" s="62">
        <v>0</v>
      </c>
      <c r="C22" s="62">
        <v>0</v>
      </c>
      <c r="D22" s="744" t="s">
        <v>52</v>
      </c>
      <c r="E22" s="744"/>
      <c r="F22" s="62">
        <v>0</v>
      </c>
      <c r="G22" s="64">
        <v>0</v>
      </c>
    </row>
    <row r="23" spans="1:7" ht="16.5" customHeight="1">
      <c r="A23" s="517" t="s">
        <v>53</v>
      </c>
      <c r="B23" s="62">
        <v>21655591</v>
      </c>
      <c r="C23" s="62">
        <v>21655591</v>
      </c>
      <c r="D23" s="63" t="s">
        <v>54</v>
      </c>
      <c r="E23" s="63"/>
      <c r="F23" s="62">
        <v>45000072</v>
      </c>
      <c r="G23" s="64">
        <v>52500060</v>
      </c>
    </row>
    <row r="24" spans="1:7" ht="16.5" customHeight="1">
      <c r="A24" s="61" t="s">
        <v>55</v>
      </c>
      <c r="B24" s="62">
        <v>109260194</v>
      </c>
      <c r="C24" s="62">
        <v>108963297</v>
      </c>
      <c r="D24" s="63" t="s">
        <v>56</v>
      </c>
      <c r="E24" s="63"/>
      <c r="F24" s="62">
        <v>0</v>
      </c>
      <c r="G24" s="64">
        <v>0</v>
      </c>
    </row>
    <row r="25" spans="1:7" ht="33" customHeight="1">
      <c r="A25" s="519" t="s">
        <v>57</v>
      </c>
      <c r="B25" s="62">
        <v>247385</v>
      </c>
      <c r="C25" s="62">
        <v>247385</v>
      </c>
      <c r="D25" s="1225" t="s">
        <v>58</v>
      </c>
      <c r="E25" s="1225"/>
      <c r="F25" s="62">
        <v>0</v>
      </c>
      <c r="G25" s="64">
        <v>0</v>
      </c>
    </row>
    <row r="26" spans="1:7">
      <c r="A26" s="65" t="s">
        <v>59</v>
      </c>
      <c r="B26" s="62">
        <v>-75639693</v>
      </c>
      <c r="C26" s="62">
        <v>-65624629</v>
      </c>
      <c r="D26" s="63" t="s">
        <v>60</v>
      </c>
      <c r="E26" s="63"/>
      <c r="F26" s="62">
        <v>625090</v>
      </c>
      <c r="G26" s="64">
        <v>625090</v>
      </c>
    </row>
    <row r="27" spans="1:7">
      <c r="A27" s="61" t="s">
        <v>61</v>
      </c>
      <c r="B27" s="62">
        <v>12736025</v>
      </c>
      <c r="C27" s="62">
        <v>12865298</v>
      </c>
      <c r="D27" s="63"/>
      <c r="E27" s="63"/>
      <c r="F27" s="62"/>
      <c r="G27" s="64"/>
    </row>
    <row r="28" spans="1:7">
      <c r="A28" s="65" t="s">
        <v>62</v>
      </c>
      <c r="B28" s="62">
        <v>0</v>
      </c>
      <c r="C28" s="62">
        <v>0</v>
      </c>
      <c r="D28" s="73"/>
      <c r="E28" s="73"/>
      <c r="F28" s="62"/>
      <c r="G28" s="64"/>
    </row>
    <row r="29" spans="1:7">
      <c r="A29" s="61" t="s">
        <v>63</v>
      </c>
      <c r="B29" s="62">
        <v>13624403</v>
      </c>
      <c r="C29" s="62">
        <v>13624403</v>
      </c>
      <c r="D29" s="73"/>
      <c r="E29" s="73"/>
      <c r="F29" s="71"/>
      <c r="G29" s="72"/>
    </row>
    <row r="30" spans="1:7">
      <c r="A30" s="74"/>
      <c r="B30" s="62"/>
      <c r="C30" s="62"/>
      <c r="D30" s="73"/>
      <c r="E30" s="73"/>
      <c r="F30" s="71"/>
      <c r="G30" s="72"/>
    </row>
    <row r="31" spans="1:7">
      <c r="A31" s="100" t="s">
        <v>64</v>
      </c>
      <c r="B31" s="46">
        <f>SUM(B21:B29)</f>
        <v>81883905</v>
      </c>
      <c r="C31" s="46">
        <f>SUM(C21:C29)</f>
        <v>91731345</v>
      </c>
      <c r="D31" s="102" t="s">
        <v>65</v>
      </c>
      <c r="E31" s="102"/>
      <c r="F31" s="46">
        <f>SUM(F21:F29)</f>
        <v>45625162</v>
      </c>
      <c r="G31" s="89">
        <f>SUM(G21:G29)</f>
        <v>53125150</v>
      </c>
    </row>
    <row r="32" spans="1:7">
      <c r="A32" s="74"/>
      <c r="B32" s="62"/>
      <c r="C32" s="62"/>
      <c r="D32" s="73"/>
      <c r="E32" s="73"/>
      <c r="F32" s="67"/>
      <c r="G32" s="75"/>
    </row>
    <row r="33" spans="1:7">
      <c r="A33" s="100" t="s">
        <v>66</v>
      </c>
      <c r="B33" s="46">
        <f>B31+B18</f>
        <v>103326341</v>
      </c>
      <c r="C33" s="46">
        <f>C31+C18</f>
        <v>114924709</v>
      </c>
      <c r="D33" s="102" t="s">
        <v>67</v>
      </c>
      <c r="E33" s="102"/>
      <c r="F33" s="46">
        <f>F31+F18</f>
        <v>99490275</v>
      </c>
      <c r="G33" s="89">
        <f>G31+G18</f>
        <v>94082025</v>
      </c>
    </row>
    <row r="34" spans="1:7">
      <c r="A34" s="66"/>
      <c r="B34" s="76"/>
      <c r="C34" s="76"/>
      <c r="D34" s="73"/>
      <c r="E34" s="73"/>
      <c r="F34" s="71"/>
      <c r="G34" s="72"/>
    </row>
    <row r="35" spans="1:7">
      <c r="A35" s="66"/>
      <c r="B35" s="62"/>
      <c r="C35" s="62"/>
      <c r="D35" s="77" t="s">
        <v>68</v>
      </c>
      <c r="E35" s="77"/>
      <c r="F35" s="67"/>
      <c r="G35" s="75"/>
    </row>
    <row r="36" spans="1:7">
      <c r="A36" s="66"/>
      <c r="B36" s="67"/>
      <c r="C36" s="67"/>
      <c r="D36" s="102" t="s">
        <v>69</v>
      </c>
      <c r="E36" s="102"/>
      <c r="F36" s="90">
        <f>SUM(F37:F39)</f>
        <v>90494826</v>
      </c>
      <c r="G36" s="91">
        <f>SUM(G37:G39)</f>
        <v>90494826</v>
      </c>
    </row>
    <row r="37" spans="1:7">
      <c r="A37" s="66"/>
      <c r="B37" s="67"/>
      <c r="C37" s="67"/>
      <c r="D37" s="63" t="s">
        <v>70</v>
      </c>
      <c r="E37" s="63"/>
      <c r="F37" s="62">
        <v>90494826</v>
      </c>
      <c r="G37" s="64">
        <v>90494826</v>
      </c>
    </row>
    <row r="38" spans="1:7">
      <c r="A38" s="66"/>
      <c r="B38" s="67"/>
      <c r="C38" s="67"/>
      <c r="D38" s="63" t="s">
        <v>71</v>
      </c>
      <c r="E38" s="63"/>
      <c r="F38" s="62">
        <v>0</v>
      </c>
      <c r="G38" s="64"/>
    </row>
    <row r="39" spans="1:7" ht="33">
      <c r="A39" s="66"/>
      <c r="B39" s="67"/>
      <c r="C39" s="67"/>
      <c r="D39" s="63" t="s">
        <v>72</v>
      </c>
      <c r="E39" s="63"/>
      <c r="F39" s="62"/>
      <c r="G39" s="64">
        <v>0</v>
      </c>
    </row>
    <row r="40" spans="1:7">
      <c r="A40" s="74"/>
      <c r="B40" s="68"/>
      <c r="C40" s="68"/>
      <c r="D40" s="102" t="s">
        <v>73</v>
      </c>
      <c r="E40" s="102"/>
      <c r="F40" s="90">
        <f>SUM(F41:F45)</f>
        <v>-91735060</v>
      </c>
      <c r="G40" s="91">
        <f>SUM(G41:G45)</f>
        <v>-74728442</v>
      </c>
    </row>
    <row r="41" spans="1:7">
      <c r="A41" s="74"/>
      <c r="B41" s="68"/>
      <c r="C41" s="68"/>
      <c r="D41" s="63" t="s">
        <v>74</v>
      </c>
      <c r="E41" s="63"/>
      <c r="F41" s="62">
        <v>-14886375</v>
      </c>
      <c r="G41" s="64">
        <v>-19126312</v>
      </c>
    </row>
    <row r="42" spans="1:7">
      <c r="A42" s="74"/>
      <c r="B42" s="68"/>
      <c r="C42" s="68"/>
      <c r="D42" s="63" t="s">
        <v>75</v>
      </c>
      <c r="E42" s="63"/>
      <c r="F42" s="62">
        <v>-103027763</v>
      </c>
      <c r="G42" s="64">
        <v>-85376437</v>
      </c>
    </row>
    <row r="43" spans="1:7">
      <c r="A43" s="66"/>
      <c r="B43" s="67"/>
      <c r="C43" s="67"/>
      <c r="D43" s="63" t="s">
        <v>76</v>
      </c>
      <c r="E43" s="63"/>
      <c r="F43" s="62">
        <v>28299319</v>
      </c>
      <c r="G43" s="64">
        <v>28299319</v>
      </c>
    </row>
    <row r="44" spans="1:7">
      <c r="A44" s="66"/>
      <c r="B44" s="67"/>
      <c r="C44" s="67"/>
      <c r="D44" s="63" t="s">
        <v>77</v>
      </c>
      <c r="E44" s="63"/>
      <c r="F44" s="62"/>
      <c r="G44" s="64">
        <v>0</v>
      </c>
    </row>
    <row r="45" spans="1:7" ht="33">
      <c r="A45" s="66"/>
      <c r="B45" s="67"/>
      <c r="C45" s="67"/>
      <c r="D45" s="63" t="s">
        <v>78</v>
      </c>
      <c r="E45" s="63"/>
      <c r="F45" s="62">
        <v>-2120241</v>
      </c>
      <c r="G45" s="64">
        <v>1474988</v>
      </c>
    </row>
    <row r="46" spans="1:7" ht="33">
      <c r="A46" s="66"/>
      <c r="B46" s="67"/>
      <c r="C46" s="67"/>
      <c r="D46" s="103" t="s">
        <v>79</v>
      </c>
      <c r="E46" s="103"/>
      <c r="F46" s="92">
        <f>SUM(F47:F48)</f>
        <v>5076300</v>
      </c>
      <c r="G46" s="93">
        <f>SUM(G47:G48)</f>
        <v>5076300</v>
      </c>
    </row>
    <row r="47" spans="1:7">
      <c r="A47" s="61"/>
      <c r="B47" s="67"/>
      <c r="C47" s="67"/>
      <c r="D47" s="63" t="s">
        <v>80</v>
      </c>
      <c r="E47" s="63"/>
      <c r="F47" s="62">
        <v>5076300</v>
      </c>
      <c r="G47" s="64">
        <v>5076300</v>
      </c>
    </row>
    <row r="48" spans="1:7" ht="33">
      <c r="A48" s="78"/>
      <c r="B48" s="79"/>
      <c r="C48" s="79"/>
      <c r="D48" s="63" t="s">
        <v>81</v>
      </c>
      <c r="E48" s="63"/>
      <c r="F48" s="62">
        <v>0</v>
      </c>
      <c r="G48" s="64"/>
    </row>
    <row r="49" spans="1:8">
      <c r="A49" s="66"/>
      <c r="B49" s="79"/>
      <c r="C49" s="79"/>
      <c r="D49" s="80"/>
      <c r="E49" s="80"/>
      <c r="F49" s="79"/>
      <c r="G49" s="81"/>
    </row>
    <row r="50" spans="1:8">
      <c r="A50" s="61"/>
      <c r="B50" s="79"/>
      <c r="C50" s="79"/>
      <c r="D50" s="102" t="s">
        <v>82</v>
      </c>
      <c r="E50" s="102"/>
      <c r="F50" s="94">
        <f>F46+F40+F36</f>
        <v>3836066</v>
      </c>
      <c r="G50" s="95">
        <f>G46+G40+G36</f>
        <v>20842684</v>
      </c>
    </row>
    <row r="51" spans="1:8">
      <c r="A51" s="78"/>
      <c r="B51" s="79"/>
      <c r="C51" s="79"/>
      <c r="D51" s="69"/>
      <c r="E51" s="69"/>
      <c r="F51" s="82"/>
      <c r="G51" s="83"/>
    </row>
    <row r="52" spans="1:8" ht="33">
      <c r="A52" s="66"/>
      <c r="D52" s="102" t="s">
        <v>83</v>
      </c>
      <c r="E52" s="102"/>
      <c r="F52" s="94">
        <f>F50+F33</f>
        <v>103326341</v>
      </c>
      <c r="G52" s="95">
        <f>G50+G33</f>
        <v>114924709</v>
      </c>
      <c r="H52" s="716" t="str">
        <f>IF($B$33=$F$52,"","VALOR INCORRECTO!! TOTAL DE ACTIVOS TIENE QUE SER IGUAL AL TOTAL DE LA SUMA DE PASIVO Y HACIENDA")</f>
        <v/>
      </c>
    </row>
    <row r="53" spans="1:8" ht="17.25" thickBot="1">
      <c r="A53" s="84"/>
      <c r="B53" s="85"/>
      <c r="C53" s="85"/>
      <c r="D53" s="86"/>
      <c r="E53" s="86"/>
      <c r="F53" s="87"/>
      <c r="G53" s="88"/>
      <c r="H53" s="716" t="str">
        <f>IF($C$33=$G$52,"","VALOR INCORRECTO!! TOTAL DE ACTIVOS TIENE QUE SER IGUAL AL TOTAL DE LA SUMA DE PASIVO Y HCIENDA")</f>
        <v/>
      </c>
    </row>
    <row r="54" spans="1:8">
      <c r="A54" s="48" t="s">
        <v>84</v>
      </c>
      <c r="B54" s="480"/>
      <c r="C54" s="480"/>
      <c r="D54" s="50"/>
      <c r="E54" s="50"/>
      <c r="F54" s="481"/>
      <c r="G54" s="481"/>
      <c r="H54" s="716"/>
    </row>
    <row r="55" spans="1:8">
      <c r="B55" s="480"/>
      <c r="C55" s="480"/>
      <c r="D55" s="50"/>
      <c r="E55" s="50"/>
      <c r="F55" s="481"/>
      <c r="G55" s="481"/>
      <c r="H55" s="716"/>
    </row>
    <row r="56" spans="1:8">
      <c r="A56" s="50"/>
      <c r="B56" s="480"/>
      <c r="C56" s="480"/>
      <c r="D56" s="50"/>
      <c r="E56" s="50"/>
      <c r="F56" s="481"/>
      <c r="G56" s="481"/>
      <c r="H56" s="716"/>
    </row>
    <row r="57" spans="1:8">
      <c r="A57" s="50"/>
      <c r="B57" s="480"/>
      <c r="C57" s="480"/>
      <c r="D57" s="50"/>
      <c r="E57" s="50"/>
      <c r="F57" s="481"/>
      <c r="G57" s="481"/>
      <c r="H57" s="716"/>
    </row>
    <row r="58" spans="1:8">
      <c r="A58" s="50"/>
      <c r="B58" s="480"/>
      <c r="C58" s="480"/>
      <c r="D58" s="50"/>
      <c r="E58" s="50"/>
      <c r="F58" s="481"/>
      <c r="G58" s="481"/>
      <c r="H58" s="716"/>
    </row>
    <row r="61" spans="1:8">
      <c r="B61" s="98"/>
      <c r="C61" s="99" t="s">
        <v>85</v>
      </c>
    </row>
  </sheetData>
  <sheetProtection password="C115" sheet="1" scenarios="1"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dimension ref="A1:H37"/>
  <sheetViews>
    <sheetView view="pageBreakPreview" topLeftCell="A19" zoomScale="115" zoomScaleSheetLayoutView="115" workbookViewId="0">
      <selection activeCell="G13" sqref="G13"/>
    </sheetView>
  </sheetViews>
  <sheetFormatPr baseColWidth="10" defaultColWidth="11.28515625" defaultRowHeight="16.5"/>
  <cols>
    <col min="1" max="1" width="39.85546875" style="273" customWidth="1"/>
    <col min="2" max="7" width="13.7109375" style="273" customWidth="1"/>
    <col min="8" max="16384" width="11.28515625" style="273"/>
  </cols>
  <sheetData>
    <row r="1" spans="1:8">
      <c r="A1" s="1251" t="s">
        <v>23</v>
      </c>
      <c r="B1" s="1251"/>
      <c r="C1" s="1251"/>
      <c r="D1" s="1251"/>
      <c r="E1" s="1251"/>
      <c r="F1" s="1251"/>
      <c r="G1" s="1251"/>
    </row>
    <row r="2" spans="1:8" s="275" customFormat="1">
      <c r="A2" s="1251" t="s">
        <v>510</v>
      </c>
      <c r="B2" s="1251"/>
      <c r="C2" s="1251"/>
      <c r="D2" s="1251"/>
      <c r="E2" s="1251"/>
      <c r="F2" s="1251"/>
      <c r="G2" s="1251"/>
    </row>
    <row r="3" spans="1:8" s="275" customFormat="1">
      <c r="A3" s="1251" t="s">
        <v>672</v>
      </c>
      <c r="B3" s="1251"/>
      <c r="C3" s="1251"/>
      <c r="D3" s="1251"/>
      <c r="E3" s="1251"/>
      <c r="F3" s="1251"/>
      <c r="G3" s="1251"/>
    </row>
    <row r="4" spans="1:8" s="275" customFormat="1">
      <c r="A4" s="1252" t="str">
        <f>'ETCA-I-01'!A3:G3</f>
        <v>TELEVISORA DE HERMOSILLO, S.A. de C.V.</v>
      </c>
      <c r="B4" s="1252"/>
      <c r="C4" s="1252"/>
      <c r="D4" s="1252"/>
      <c r="E4" s="1252"/>
      <c r="F4" s="1252"/>
      <c r="G4" s="1252"/>
    </row>
    <row r="5" spans="1:8" s="275" customFormat="1">
      <c r="A5" s="1253" t="str">
        <f>'ETCA-I-03'!A4:D4</f>
        <v>Del 01 de Enero al 30 de Septiembre de 2019</v>
      </c>
      <c r="B5" s="1253"/>
      <c r="C5" s="1253"/>
      <c r="D5" s="1253"/>
      <c r="E5" s="1253"/>
      <c r="F5" s="1253"/>
      <c r="G5" s="1253"/>
    </row>
    <row r="6" spans="1:8" s="275" customFormat="1" ht="17.25" thickBot="1">
      <c r="A6" s="1377" t="s">
        <v>673</v>
      </c>
      <c r="B6" s="1377"/>
      <c r="C6" s="1377"/>
      <c r="D6" s="1377"/>
      <c r="E6" s="1377"/>
      <c r="F6" s="164"/>
      <c r="G6" s="743"/>
    </row>
    <row r="7" spans="1:8" s="284" customFormat="1" ht="38.25">
      <c r="A7" s="1405" t="s">
        <v>672</v>
      </c>
      <c r="B7" s="197" t="s">
        <v>514</v>
      </c>
      <c r="C7" s="197" t="s">
        <v>442</v>
      </c>
      <c r="D7" s="197" t="s">
        <v>515</v>
      </c>
      <c r="E7" s="198" t="s">
        <v>516</v>
      </c>
      <c r="F7" s="198" t="s">
        <v>517</v>
      </c>
      <c r="G7" s="199" t="s">
        <v>518</v>
      </c>
    </row>
    <row r="8" spans="1:8" s="287" customFormat="1" ht="17.25" thickBot="1">
      <c r="A8" s="1406"/>
      <c r="B8" s="285" t="s">
        <v>422</v>
      </c>
      <c r="C8" s="285" t="s">
        <v>423</v>
      </c>
      <c r="D8" s="285" t="s">
        <v>519</v>
      </c>
      <c r="E8" s="285" t="s">
        <v>425</v>
      </c>
      <c r="F8" s="285" t="s">
        <v>426</v>
      </c>
      <c r="G8" s="286" t="s">
        <v>520</v>
      </c>
    </row>
    <row r="9" spans="1:8" ht="21" customHeight="1">
      <c r="A9" s="288" t="s">
        <v>1123</v>
      </c>
      <c r="B9" s="999">
        <v>9268218</v>
      </c>
      <c r="C9" s="453">
        <v>-524558.47000000067</v>
      </c>
      <c r="D9" s="453">
        <f>IF($A9="","",B9+C9)</f>
        <v>8743659.5299999993</v>
      </c>
      <c r="E9" s="453">
        <v>8105070.5</v>
      </c>
      <c r="F9" s="453">
        <v>6388230.21</v>
      </c>
      <c r="G9" s="506">
        <f>IF($A9="","",D9-E9)</f>
        <v>638589.02999999933</v>
      </c>
    </row>
    <row r="10" spans="1:8" ht="21" customHeight="1">
      <c r="A10" s="288" t="s">
        <v>1120</v>
      </c>
      <c r="B10" s="999">
        <v>17561742</v>
      </c>
      <c r="C10" s="453">
        <v>-194467.9299999997</v>
      </c>
      <c r="D10" s="453">
        <f t="shared" ref="D10:D31" si="0">IF($A10="","",B10+C10)</f>
        <v>17367274.07</v>
      </c>
      <c r="E10" s="453">
        <v>16292159.91</v>
      </c>
      <c r="F10" s="453">
        <v>13604593.970000001</v>
      </c>
      <c r="G10" s="506">
        <f t="shared" ref="G10:G31" si="1">IF($A10="","",D10-E10)</f>
        <v>1075114.1600000001</v>
      </c>
      <c r="H10" s="1148"/>
    </row>
    <row r="11" spans="1:8" ht="21" customHeight="1">
      <c r="A11" s="288" t="s">
        <v>1121</v>
      </c>
      <c r="B11" s="999">
        <v>3770056</v>
      </c>
      <c r="C11" s="453">
        <v>-328441.35000000009</v>
      </c>
      <c r="D11" s="453">
        <f t="shared" si="0"/>
        <v>3441614.65</v>
      </c>
      <c r="E11" s="453">
        <v>2830689.85</v>
      </c>
      <c r="F11" s="453">
        <v>2498389.9500000002</v>
      </c>
      <c r="G11" s="506">
        <f t="shared" si="1"/>
        <v>610924.79999999981</v>
      </c>
    </row>
    <row r="12" spans="1:8" ht="21" customHeight="1">
      <c r="A12" s="288" t="s">
        <v>1124</v>
      </c>
      <c r="B12" s="999">
        <v>29950056</v>
      </c>
      <c r="C12" s="453">
        <v>631736.66000000015</v>
      </c>
      <c r="D12" s="453">
        <f t="shared" si="0"/>
        <v>30581792.66</v>
      </c>
      <c r="E12" s="453">
        <v>22895125.600000001</v>
      </c>
      <c r="F12" s="453">
        <v>20762328.09</v>
      </c>
      <c r="G12" s="506">
        <f t="shared" si="1"/>
        <v>7686667.0599999987</v>
      </c>
      <c r="H12" s="1148"/>
    </row>
    <row r="13" spans="1:8" ht="21" customHeight="1">
      <c r="A13" s="288" t="s">
        <v>1122</v>
      </c>
      <c r="B13" s="999">
        <v>22887908</v>
      </c>
      <c r="C13" s="453">
        <v>332519.44999999925</v>
      </c>
      <c r="D13" s="453">
        <f t="shared" si="0"/>
        <v>23220427.449999999</v>
      </c>
      <c r="E13" s="453">
        <v>21676146.629999999</v>
      </c>
      <c r="F13" s="453">
        <v>18200015.34</v>
      </c>
      <c r="G13" s="506">
        <f t="shared" si="1"/>
        <v>1544280.8200000003</v>
      </c>
      <c r="H13" s="1148"/>
    </row>
    <row r="14" spans="1:8" ht="21" customHeight="1">
      <c r="A14" s="288" t="s">
        <v>1125</v>
      </c>
      <c r="B14" s="999">
        <v>5090405</v>
      </c>
      <c r="C14" s="453">
        <v>83211.639999999665</v>
      </c>
      <c r="D14" s="453">
        <f t="shared" si="0"/>
        <v>5173616.6399999997</v>
      </c>
      <c r="E14" s="453">
        <v>4746164.53</v>
      </c>
      <c r="F14" s="453">
        <v>3967037.58</v>
      </c>
      <c r="G14" s="506">
        <f t="shared" si="1"/>
        <v>427452.1099999994</v>
      </c>
    </row>
    <row r="15" spans="1:8" ht="21" customHeight="1">
      <c r="A15" s="288"/>
      <c r="B15" s="453"/>
      <c r="C15" s="453"/>
      <c r="D15" s="453"/>
      <c r="E15" s="453"/>
      <c r="F15" s="453"/>
      <c r="G15" s="506"/>
    </row>
    <row r="16" spans="1:8" ht="21" customHeight="1">
      <c r="A16" s="288"/>
      <c r="B16" s="453"/>
      <c r="C16" s="453"/>
      <c r="D16" s="453"/>
      <c r="E16" s="453"/>
      <c r="F16" s="453"/>
      <c r="G16" s="506"/>
    </row>
    <row r="17" spans="1:8" ht="21" customHeight="1">
      <c r="A17" s="288"/>
      <c r="B17" s="453"/>
      <c r="C17" s="453"/>
      <c r="D17" s="453"/>
      <c r="E17" s="453"/>
      <c r="F17" s="453"/>
      <c r="G17" s="506"/>
    </row>
    <row r="18" spans="1:8" ht="21" customHeight="1">
      <c r="A18" s="288"/>
      <c r="B18" s="453"/>
      <c r="C18" s="453"/>
      <c r="D18" s="453" t="str">
        <f t="shared" si="0"/>
        <v/>
      </c>
      <c r="E18" s="453"/>
      <c r="F18" s="453"/>
      <c r="G18" s="506" t="str">
        <f t="shared" si="1"/>
        <v/>
      </c>
    </row>
    <row r="19" spans="1:8" ht="21" customHeight="1">
      <c r="A19" s="288"/>
      <c r="B19" s="453"/>
      <c r="C19" s="453"/>
      <c r="D19" s="453" t="str">
        <f t="shared" si="0"/>
        <v/>
      </c>
      <c r="E19" s="453"/>
      <c r="F19" s="453"/>
      <c r="G19" s="506" t="str">
        <f t="shared" si="1"/>
        <v/>
      </c>
    </row>
    <row r="20" spans="1:8" ht="21" customHeight="1">
      <c r="A20" s="288"/>
      <c r="B20" s="453"/>
      <c r="C20" s="453"/>
      <c r="D20" s="453" t="str">
        <f t="shared" si="0"/>
        <v/>
      </c>
      <c r="E20" s="453"/>
      <c r="F20" s="453"/>
      <c r="G20" s="506" t="str">
        <f t="shared" si="1"/>
        <v/>
      </c>
    </row>
    <row r="21" spans="1:8" ht="21" customHeight="1">
      <c r="A21" s="288"/>
      <c r="B21" s="453"/>
      <c r="C21" s="453"/>
      <c r="D21" s="453" t="str">
        <f t="shared" si="0"/>
        <v/>
      </c>
      <c r="E21" s="453"/>
      <c r="F21" s="453"/>
      <c r="G21" s="506" t="str">
        <f t="shared" si="1"/>
        <v/>
      </c>
    </row>
    <row r="22" spans="1:8" ht="21" customHeight="1">
      <c r="A22" s="288"/>
      <c r="B22" s="453"/>
      <c r="C22" s="453"/>
      <c r="D22" s="453" t="str">
        <f t="shared" si="0"/>
        <v/>
      </c>
      <c r="E22" s="453"/>
      <c r="F22" s="453"/>
      <c r="G22" s="506" t="str">
        <f t="shared" si="1"/>
        <v/>
      </c>
    </row>
    <row r="23" spans="1:8" ht="21" customHeight="1">
      <c r="A23" s="288"/>
      <c r="B23" s="453"/>
      <c r="C23" s="453"/>
      <c r="D23" s="453" t="str">
        <f t="shared" si="0"/>
        <v/>
      </c>
      <c r="E23" s="453"/>
      <c r="F23" s="453"/>
      <c r="G23" s="506" t="str">
        <f t="shared" si="1"/>
        <v/>
      </c>
    </row>
    <row r="24" spans="1:8" ht="21" customHeight="1">
      <c r="A24" s="288"/>
      <c r="B24" s="453"/>
      <c r="C24" s="453"/>
      <c r="D24" s="453" t="str">
        <f t="shared" si="0"/>
        <v/>
      </c>
      <c r="E24" s="453"/>
      <c r="F24" s="453"/>
      <c r="G24" s="506" t="str">
        <f t="shared" si="1"/>
        <v/>
      </c>
    </row>
    <row r="25" spans="1:8" ht="21" customHeight="1">
      <c r="A25" s="288"/>
      <c r="B25" s="453"/>
      <c r="C25" s="453"/>
      <c r="D25" s="453" t="str">
        <f t="shared" si="0"/>
        <v/>
      </c>
      <c r="E25" s="453"/>
      <c r="F25" s="453"/>
      <c r="G25" s="506" t="str">
        <f t="shared" si="1"/>
        <v/>
      </c>
    </row>
    <row r="26" spans="1:8" ht="21" customHeight="1">
      <c r="A26" s="288"/>
      <c r="B26" s="453"/>
      <c r="C26" s="453"/>
      <c r="D26" s="453" t="str">
        <f t="shared" si="0"/>
        <v/>
      </c>
      <c r="E26" s="453"/>
      <c r="F26" s="453"/>
      <c r="G26" s="506" t="str">
        <f t="shared" si="1"/>
        <v/>
      </c>
    </row>
    <row r="27" spans="1:8" ht="21" customHeight="1">
      <c r="A27" s="288"/>
      <c r="B27" s="453"/>
      <c r="C27" s="453"/>
      <c r="D27" s="453" t="str">
        <f t="shared" si="0"/>
        <v/>
      </c>
      <c r="E27" s="453"/>
      <c r="F27" s="453"/>
      <c r="G27" s="506" t="str">
        <f t="shared" si="1"/>
        <v/>
      </c>
    </row>
    <row r="28" spans="1:8" ht="21" customHeight="1">
      <c r="A28" s="288"/>
      <c r="B28" s="453"/>
      <c r="C28" s="453"/>
      <c r="D28" s="453" t="str">
        <f t="shared" si="0"/>
        <v/>
      </c>
      <c r="E28" s="453"/>
      <c r="F28" s="453"/>
      <c r="G28" s="506" t="str">
        <f t="shared" si="1"/>
        <v/>
      </c>
    </row>
    <row r="29" spans="1:8" ht="21" customHeight="1">
      <c r="A29" s="288"/>
      <c r="B29" s="453"/>
      <c r="C29" s="453"/>
      <c r="D29" s="453" t="str">
        <f t="shared" si="0"/>
        <v/>
      </c>
      <c r="E29" s="453"/>
      <c r="F29" s="453"/>
      <c r="G29" s="506" t="str">
        <f t="shared" si="1"/>
        <v/>
      </c>
    </row>
    <row r="30" spans="1:8" ht="21" customHeight="1">
      <c r="A30" s="288"/>
      <c r="B30" s="453"/>
      <c r="C30" s="453"/>
      <c r="D30" s="453" t="str">
        <f t="shared" si="0"/>
        <v/>
      </c>
      <c r="E30" s="453"/>
      <c r="F30" s="453"/>
      <c r="G30" s="506" t="str">
        <f t="shared" si="1"/>
        <v/>
      </c>
    </row>
    <row r="31" spans="1:8" ht="21" customHeight="1" thickBot="1">
      <c r="A31" s="288"/>
      <c r="B31" s="453"/>
      <c r="C31" s="453"/>
      <c r="D31" s="453" t="str">
        <f t="shared" si="0"/>
        <v/>
      </c>
      <c r="E31" s="453"/>
      <c r="F31" s="453"/>
      <c r="G31" s="506" t="str">
        <f t="shared" si="1"/>
        <v/>
      </c>
    </row>
    <row r="32" spans="1:8" ht="21" customHeight="1" thickBot="1">
      <c r="A32" s="289" t="s">
        <v>570</v>
      </c>
      <c r="B32" s="447">
        <f>SUM(B9:B31)</f>
        <v>88528385</v>
      </c>
      <c r="C32" s="447">
        <f>SUM(C9:C31)</f>
        <v>-1.3969838619232178E-9</v>
      </c>
      <c r="D32" s="447">
        <f>IF($A32="","",B32+C32)</f>
        <v>88528385</v>
      </c>
      <c r="E32" s="447">
        <f>SUM(E9:E31)</f>
        <v>76545357.019999996</v>
      </c>
      <c r="F32" s="447">
        <f>SUM(F9:F31)</f>
        <v>65420595.140000001</v>
      </c>
      <c r="G32" s="448">
        <f>IF($A32="","",D32-E32)</f>
        <v>11983027.980000004</v>
      </c>
      <c r="H32" s="276" t="str">
        <f>IF(($B$32-'ETCA II-04'!B81)&gt;0.9,"ERROR!!!!! EL MONTO NO COINCIDE CON LO REPORTADO EN EL FORMATO ETCA-II-04 EN EL TOTAL APROBADO ANUAL DEL ANALÍTICO DE EGRESOS","")</f>
        <v/>
      </c>
    </row>
    <row r="33" spans="8:8">
      <c r="H33" s="276" t="str">
        <f>IF(($C$32-'ETCA II-04'!C81)&gt;0.9,"ERROR!!!!! EL MONTO NO COINCIDE CON LO REPORTADO EN EL FORMATO ETCA-II-04 EN EL TOTAL AMPLIACIONES/REDUCCIONES ANUAL DEL ANALÍTICO DE EGRESOS","")</f>
        <v/>
      </c>
    </row>
    <row r="34" spans="8:8">
      <c r="H34" s="276" t="str">
        <f>IF(($D$32-'ETCA II-04'!D81)&gt;0.9,"ERROR!!!!! EL MONTO NO COINCIDE CON LO REPORTADO EN EL FORMATO ETCA-II-04 EN EL TOTAL MODIFICADO ANUAL DEL ANALÍTICO DE EGRESOS","")</f>
        <v/>
      </c>
    </row>
    <row r="35" spans="8:8">
      <c r="H35" s="276" t="str">
        <f>IF(($E$32-'ETCA II-04'!E81)&gt;0.9,"ERROR!!!!! EL MONTO NO COINCIDE CON LO REPORTADO EN EL FORMATO ETCA-II-04 EN EL TOTAL DEVENGADO ANUAL DEL ANALÍTICO DE EGRESOS","")</f>
        <v/>
      </c>
    </row>
    <row r="36" spans="8:8">
      <c r="H36" s="276" t="str">
        <f>IF(($F$32-'ETCA II-04'!F81)&gt;0.9,"ERROR!!!!! EL MONTO NO COINCIDE CON LO REPORTADO EN EL FORMATO ETCA-II-04 EN EL TOTAL PAGADO ANUAL DEL ANALÍTICO DE EGRESOS","")</f>
        <v/>
      </c>
    </row>
    <row r="37" spans="8:8">
      <c r="H37" s="276"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dimension ref="A1:H35"/>
  <sheetViews>
    <sheetView view="pageBreakPreview" topLeftCell="A4" zoomScaleSheetLayoutView="100" workbookViewId="0">
      <selection activeCell="G16" sqref="G16"/>
    </sheetView>
  </sheetViews>
  <sheetFormatPr baseColWidth="10" defaultColWidth="11.42578125" defaultRowHeight="1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05" customFormat="1" ht="15.75">
      <c r="A1" s="1412" t="s">
        <v>23</v>
      </c>
      <c r="B1" s="1413"/>
      <c r="C1" s="1413"/>
      <c r="D1" s="1413"/>
      <c r="E1" s="1413"/>
      <c r="F1" s="1413"/>
      <c r="G1" s="1414"/>
    </row>
    <row r="2" spans="1:7" s="705" customFormat="1" ht="15.75">
      <c r="A2" s="1421" t="str">
        <f>'ETCA-I-01'!A3:G3</f>
        <v>TELEVISORA DE HERMOSILLO, S.A. de C.V.</v>
      </c>
      <c r="B2" s="1422"/>
      <c r="C2" s="1422"/>
      <c r="D2" s="1422"/>
      <c r="E2" s="1422"/>
      <c r="F2" s="1422"/>
      <c r="G2" s="1423"/>
    </row>
    <row r="3" spans="1:7" s="705" customFormat="1" ht="12.75">
      <c r="A3" s="1415" t="s">
        <v>571</v>
      </c>
      <c r="B3" s="1416"/>
      <c r="C3" s="1416"/>
      <c r="D3" s="1416"/>
      <c r="E3" s="1416"/>
      <c r="F3" s="1416"/>
      <c r="G3" s="1417"/>
    </row>
    <row r="4" spans="1:7" s="705" customFormat="1" ht="12.75">
      <c r="A4" s="1415" t="s">
        <v>674</v>
      </c>
      <c r="B4" s="1416"/>
      <c r="C4" s="1416"/>
      <c r="D4" s="1416"/>
      <c r="E4" s="1416"/>
      <c r="F4" s="1416"/>
      <c r="G4" s="1417"/>
    </row>
    <row r="5" spans="1:7" s="705" customFormat="1" ht="12.75">
      <c r="A5" s="1415" t="str">
        <f>'ETCA-I-03'!A4:D4</f>
        <v>Del 01 de Enero al 30 de Septiembre de 2019</v>
      </c>
      <c r="B5" s="1416"/>
      <c r="C5" s="1416"/>
      <c r="D5" s="1416"/>
      <c r="E5" s="1416"/>
      <c r="F5" s="1416"/>
      <c r="G5" s="1417"/>
    </row>
    <row r="6" spans="1:7" s="705" customFormat="1" ht="20.25" customHeight="1" thickBot="1">
      <c r="A6" s="1418" t="s">
        <v>87</v>
      </c>
      <c r="B6" s="1419"/>
      <c r="C6" s="1419"/>
      <c r="D6" s="1419"/>
      <c r="E6" s="1419"/>
      <c r="F6" s="1419"/>
      <c r="G6" s="1420"/>
    </row>
    <row r="7" spans="1:7" s="705" customFormat="1" ht="13.5" thickBot="1">
      <c r="A7" s="1407" t="s">
        <v>88</v>
      </c>
      <c r="B7" s="1409" t="s">
        <v>573</v>
      </c>
      <c r="C7" s="1410"/>
      <c r="D7" s="1410"/>
      <c r="E7" s="1410"/>
      <c r="F7" s="1411"/>
      <c r="G7" s="1407" t="s">
        <v>574</v>
      </c>
    </row>
    <row r="8" spans="1:7" s="705" customFormat="1" ht="26.25" thickBot="1">
      <c r="A8" s="1408"/>
      <c r="B8" s="757" t="s">
        <v>575</v>
      </c>
      <c r="C8" s="757" t="s">
        <v>442</v>
      </c>
      <c r="D8" s="757" t="s">
        <v>443</v>
      </c>
      <c r="E8" s="757" t="s">
        <v>444</v>
      </c>
      <c r="F8" s="757" t="s">
        <v>675</v>
      </c>
      <c r="G8" s="1408"/>
    </row>
    <row r="9" spans="1:7" s="509" customFormat="1" ht="12.75">
      <c r="A9" s="594" t="s">
        <v>676</v>
      </c>
      <c r="B9" s="703"/>
      <c r="C9" s="703"/>
      <c r="D9" s="703"/>
      <c r="E9" s="703"/>
      <c r="F9" s="703"/>
      <c r="G9" s="703"/>
    </row>
    <row r="10" spans="1:7" s="509" customFormat="1" ht="12.75">
      <c r="A10" s="594" t="s">
        <v>677</v>
      </c>
      <c r="B10" s="1149">
        <f t="shared" ref="B10:G10" si="0">SUM(B11:B18)</f>
        <v>88528385</v>
      </c>
      <c r="C10" s="1149">
        <f t="shared" si="0"/>
        <v>-1.3969838619232178E-9</v>
      </c>
      <c r="D10" s="1149">
        <f t="shared" si="0"/>
        <v>88528385</v>
      </c>
      <c r="E10" s="1149">
        <f t="shared" si="0"/>
        <v>76545357.019999996</v>
      </c>
      <c r="F10" s="1149">
        <f t="shared" si="0"/>
        <v>65420595.140000001</v>
      </c>
      <c r="G10" s="1149">
        <f t="shared" si="0"/>
        <v>11983027.979999997</v>
      </c>
    </row>
    <row r="11" spans="1:7" s="509" customFormat="1" ht="13.5">
      <c r="A11" s="1000" t="s">
        <v>1123</v>
      </c>
      <c r="B11" s="1149">
        <f>+'ETCA-II-07'!B9</f>
        <v>9268218</v>
      </c>
      <c r="C11" s="1149">
        <f>+'ETCA-II-07'!C9</f>
        <v>-524558.47000000067</v>
      </c>
      <c r="D11" s="1149">
        <f>B11+C11</f>
        <v>8743659.5299999993</v>
      </c>
      <c r="E11" s="1149">
        <f>+'ETCA-II-07'!E9</f>
        <v>8105070.5</v>
      </c>
      <c r="F11" s="1149">
        <f>+'ETCA-II-07'!F9</f>
        <v>6388230.21</v>
      </c>
      <c r="G11" s="1149">
        <f>+D11-E11</f>
        <v>638589.02999999933</v>
      </c>
    </row>
    <row r="12" spans="1:7" s="509" customFormat="1" ht="13.5">
      <c r="A12" s="1000" t="s">
        <v>1120</v>
      </c>
      <c r="B12" s="1149">
        <f>+'ETCA-II-07'!B10</f>
        <v>17561742</v>
      </c>
      <c r="C12" s="1149">
        <f>+'ETCA-II-07'!C10</f>
        <v>-194467.9299999997</v>
      </c>
      <c r="D12" s="1149">
        <f t="shared" ref="D12:D18" si="1">B12+C12</f>
        <v>17367274.07</v>
      </c>
      <c r="E12" s="1149">
        <f>+'ETCA-II-07'!E10</f>
        <v>16292159.91</v>
      </c>
      <c r="F12" s="1149">
        <f>+'ETCA-II-07'!F10</f>
        <v>13604593.970000001</v>
      </c>
      <c r="G12" s="1149">
        <f t="shared" ref="G12:G18" si="2">+D12-E12</f>
        <v>1075114.1600000001</v>
      </c>
    </row>
    <row r="13" spans="1:7" s="509" customFormat="1" ht="13.5">
      <c r="A13" s="1000" t="s">
        <v>1121</v>
      </c>
      <c r="B13" s="1149">
        <f>+'ETCA-II-07'!B11</f>
        <v>3770056</v>
      </c>
      <c r="C13" s="1149">
        <f>+'ETCA-II-07'!C11</f>
        <v>-328441.35000000009</v>
      </c>
      <c r="D13" s="1149">
        <f t="shared" si="1"/>
        <v>3441614.65</v>
      </c>
      <c r="E13" s="1149">
        <f>+'ETCA-II-07'!E11</f>
        <v>2830689.85</v>
      </c>
      <c r="F13" s="1149">
        <f>+'ETCA-II-07'!F11</f>
        <v>2498389.9500000002</v>
      </c>
      <c r="G13" s="1149">
        <f t="shared" si="2"/>
        <v>610924.79999999981</v>
      </c>
    </row>
    <row r="14" spans="1:7" s="509" customFormat="1" ht="13.5">
      <c r="A14" s="1000" t="s">
        <v>1124</v>
      </c>
      <c r="B14" s="1149">
        <f>+'ETCA-II-07'!B12</f>
        <v>29950056</v>
      </c>
      <c r="C14" s="1149">
        <f>+'ETCA-II-07'!C12</f>
        <v>631736.66000000015</v>
      </c>
      <c r="D14" s="1149">
        <f t="shared" si="1"/>
        <v>30581792.66</v>
      </c>
      <c r="E14" s="1149">
        <f>+'ETCA-II-07'!E12</f>
        <v>22895125.600000001</v>
      </c>
      <c r="F14" s="1149">
        <f>+'ETCA-II-07'!F12</f>
        <v>20762328.09</v>
      </c>
      <c r="G14" s="1149">
        <f t="shared" si="2"/>
        <v>7686667.0599999987</v>
      </c>
    </row>
    <row r="15" spans="1:7" s="509" customFormat="1" ht="13.5">
      <c r="A15" s="1000" t="s">
        <v>1122</v>
      </c>
      <c r="B15" s="1149">
        <f>+'ETCA-II-07'!B13</f>
        <v>22887908</v>
      </c>
      <c r="C15" s="1149">
        <f>+'ETCA-II-07'!C13</f>
        <v>332519.44999999925</v>
      </c>
      <c r="D15" s="1149">
        <f t="shared" si="1"/>
        <v>23220427.449999999</v>
      </c>
      <c r="E15" s="1149">
        <f>+'ETCA-II-07'!E13</f>
        <v>21676146.629999999</v>
      </c>
      <c r="F15" s="1149">
        <f>+'ETCA-II-07'!F13</f>
        <v>18200015.34</v>
      </c>
      <c r="G15" s="1149">
        <f t="shared" si="2"/>
        <v>1544280.8200000003</v>
      </c>
    </row>
    <row r="16" spans="1:7" s="509" customFormat="1" ht="13.5">
      <c r="A16" s="1000" t="s">
        <v>1125</v>
      </c>
      <c r="B16" s="1149">
        <f>+'ETCA-II-07'!B14</f>
        <v>5090405</v>
      </c>
      <c r="C16" s="1149">
        <f>+'ETCA-II-07'!C14</f>
        <v>83211.639999999665</v>
      </c>
      <c r="D16" s="1149">
        <f t="shared" si="1"/>
        <v>5173616.6399999997</v>
      </c>
      <c r="E16" s="1149">
        <f>+'ETCA-II-07'!E14</f>
        <v>4746164.53</v>
      </c>
      <c r="F16" s="1149">
        <f>+'ETCA-II-07'!F14</f>
        <v>3967037.58</v>
      </c>
      <c r="G16" s="1149">
        <f t="shared" si="2"/>
        <v>427452.1099999994</v>
      </c>
    </row>
    <row r="17" spans="1:8" s="509" customFormat="1" ht="13.5">
      <c r="A17" s="1000"/>
      <c r="B17" s="683"/>
      <c r="C17" s="683"/>
      <c r="D17" s="683"/>
      <c r="E17" s="683"/>
      <c r="F17" s="683"/>
      <c r="G17" s="683"/>
    </row>
    <row r="18" spans="1:8" s="509" customFormat="1" ht="12.75">
      <c r="A18" s="595" t="s">
        <v>248</v>
      </c>
      <c r="B18" s="683"/>
      <c r="C18" s="683"/>
      <c r="D18" s="683">
        <f t="shared" si="1"/>
        <v>0</v>
      </c>
      <c r="E18" s="683"/>
      <c r="F18" s="683"/>
      <c r="G18" s="683">
        <f t="shared" si="2"/>
        <v>0</v>
      </c>
    </row>
    <row r="19" spans="1:8" s="509" customFormat="1" ht="12.75">
      <c r="A19" s="595"/>
      <c r="B19" s="683"/>
      <c r="C19" s="683"/>
      <c r="D19" s="683"/>
      <c r="E19" s="683"/>
      <c r="F19" s="683"/>
      <c r="G19" s="683"/>
    </row>
    <row r="20" spans="1:8" s="509" customFormat="1" ht="12.75">
      <c r="A20" s="603" t="s">
        <v>678</v>
      </c>
      <c r="B20" s="683"/>
      <c r="C20" s="683"/>
      <c r="D20" s="683"/>
      <c r="E20" s="683"/>
      <c r="F20" s="683"/>
      <c r="G20" s="683"/>
    </row>
    <row r="21" spans="1:8" s="509" customFormat="1" ht="12.75">
      <c r="A21" s="603" t="s">
        <v>679</v>
      </c>
      <c r="B21" s="683">
        <f t="shared" ref="B21:G21" si="3">SUM(B22:B29)</f>
        <v>0</v>
      </c>
      <c r="C21" s="683">
        <f t="shared" si="3"/>
        <v>0</v>
      </c>
      <c r="D21" s="683">
        <f t="shared" si="3"/>
        <v>0</v>
      </c>
      <c r="E21" s="683">
        <f t="shared" si="3"/>
        <v>0</v>
      </c>
      <c r="F21" s="683">
        <f t="shared" si="3"/>
        <v>0</v>
      </c>
      <c r="G21" s="683">
        <f t="shared" si="3"/>
        <v>0</v>
      </c>
    </row>
    <row r="22" spans="1:8" s="509" customFormat="1" ht="13.5">
      <c r="A22" s="1000" t="s">
        <v>1123</v>
      </c>
      <c r="B22" s="683"/>
      <c r="C22" s="683"/>
      <c r="D22" s="683">
        <f t="shared" ref="D22:D29" si="4">B22+C22</f>
        <v>0</v>
      </c>
      <c r="E22" s="683"/>
      <c r="F22" s="683"/>
      <c r="G22" s="683">
        <f>+D22-E22</f>
        <v>0</v>
      </c>
    </row>
    <row r="23" spans="1:8" s="509" customFormat="1" ht="13.5">
      <c r="A23" s="1000" t="s">
        <v>1120</v>
      </c>
      <c r="B23" s="683"/>
      <c r="C23" s="683"/>
      <c r="D23" s="683">
        <f t="shared" si="4"/>
        <v>0</v>
      </c>
      <c r="E23" s="683"/>
      <c r="F23" s="683"/>
      <c r="G23" s="683">
        <f t="shared" ref="G23:G29" si="5">+D23-E23</f>
        <v>0</v>
      </c>
    </row>
    <row r="24" spans="1:8" s="509" customFormat="1" ht="13.5">
      <c r="A24" s="1000" t="s">
        <v>1121</v>
      </c>
      <c r="B24" s="683"/>
      <c r="C24" s="683"/>
      <c r="D24" s="683">
        <f t="shared" si="4"/>
        <v>0</v>
      </c>
      <c r="E24" s="683"/>
      <c r="F24" s="683"/>
      <c r="G24" s="683">
        <f t="shared" si="5"/>
        <v>0</v>
      </c>
    </row>
    <row r="25" spans="1:8" s="509" customFormat="1" ht="13.5">
      <c r="A25" s="1000" t="s">
        <v>1124</v>
      </c>
      <c r="B25" s="683"/>
      <c r="C25" s="683"/>
      <c r="D25" s="683">
        <f t="shared" si="4"/>
        <v>0</v>
      </c>
      <c r="E25" s="683"/>
      <c r="F25" s="683"/>
      <c r="G25" s="683">
        <f t="shared" si="5"/>
        <v>0</v>
      </c>
    </row>
    <row r="26" spans="1:8" s="509" customFormat="1" ht="13.5">
      <c r="A26" s="1000" t="s">
        <v>1122</v>
      </c>
      <c r="B26" s="683"/>
      <c r="C26" s="683"/>
      <c r="D26" s="683">
        <f t="shared" si="4"/>
        <v>0</v>
      </c>
      <c r="E26" s="683"/>
      <c r="F26" s="683"/>
      <c r="G26" s="683">
        <f t="shared" si="5"/>
        <v>0</v>
      </c>
    </row>
    <row r="27" spans="1:8" s="509" customFormat="1" ht="13.5">
      <c r="A27" s="1000" t="s">
        <v>1125</v>
      </c>
      <c r="B27" s="683"/>
      <c r="C27" s="683"/>
      <c r="D27" s="683">
        <f t="shared" si="4"/>
        <v>0</v>
      </c>
      <c r="E27" s="683"/>
      <c r="F27" s="683"/>
      <c r="G27" s="683">
        <f t="shared" si="5"/>
        <v>0</v>
      </c>
    </row>
    <row r="28" spans="1:8" s="509" customFormat="1" ht="13.5">
      <c r="A28" s="1000"/>
      <c r="B28" s="683"/>
      <c r="C28" s="683"/>
      <c r="D28" s="683"/>
      <c r="E28" s="683"/>
      <c r="F28" s="683"/>
      <c r="G28" s="683"/>
    </row>
    <row r="29" spans="1:8" s="509" customFormat="1" ht="12.75">
      <c r="A29" s="595" t="s">
        <v>248</v>
      </c>
      <c r="B29" s="683"/>
      <c r="C29" s="683"/>
      <c r="D29" s="683">
        <f t="shared" si="4"/>
        <v>0</v>
      </c>
      <c r="E29" s="683"/>
      <c r="F29" s="683"/>
      <c r="G29" s="683">
        <f t="shared" si="5"/>
        <v>0</v>
      </c>
    </row>
    <row r="30" spans="1:8" s="509" customFormat="1" ht="12.75">
      <c r="A30" s="682"/>
      <c r="B30" s="683"/>
      <c r="C30" s="683"/>
      <c r="D30" s="683"/>
      <c r="E30" s="683"/>
      <c r="F30" s="683"/>
      <c r="G30" s="683"/>
    </row>
    <row r="31" spans="1:8" s="509" customFormat="1" ht="12.75">
      <c r="A31" s="594" t="s">
        <v>654</v>
      </c>
      <c r="B31" s="1149">
        <f t="shared" ref="B31:G31" si="6">+B10+B21</f>
        <v>88528385</v>
      </c>
      <c r="C31" s="1149">
        <f t="shared" si="6"/>
        <v>-1.3969838619232178E-9</v>
      </c>
      <c r="D31" s="1149">
        <f t="shared" si="6"/>
        <v>88528385</v>
      </c>
      <c r="E31" s="1149">
        <f t="shared" si="6"/>
        <v>76545357.019999996</v>
      </c>
      <c r="F31" s="1149">
        <f t="shared" si="6"/>
        <v>65420595.140000001</v>
      </c>
      <c r="G31" s="1149">
        <f t="shared" si="6"/>
        <v>11983027.979999997</v>
      </c>
      <c r="H31" s="704" t="str">
        <f>IF((B31-'ETCA-II-07'!B32)&gt;0.9,"ERROR!!!!! EL MONTO NO COINCIDE CON LO REPORTADO EN EL FORMATO ETCA-II-07 EN EL TOTAL DEL GASTO","")</f>
        <v/>
      </c>
    </row>
    <row r="32" spans="1:8" ht="15.75" thickBot="1">
      <c r="A32" s="666"/>
      <c r="B32" s="668"/>
      <c r="C32" s="668"/>
      <c r="D32" s="668"/>
      <c r="E32" s="668"/>
      <c r="F32" s="668"/>
      <c r="G32" s="668"/>
      <c r="H32" s="503" t="str">
        <f>IF((C31-'ETCA-II-07'!C32)&gt;0.9,"ERROR!!!!! EL MONTO NO COINCIDE CON LO REPORTADO EN EL FORMATO ETCA-II-07 EN EL TOTAL DEL GASTO","")</f>
        <v/>
      </c>
    </row>
    <row r="33" spans="8:8">
      <c r="H33" s="503" t="str">
        <f>IF((D31-'ETCA-II-07'!D32)&gt;0.9,"ERROR!!!!! EL MONTO NO COINCIDE CON LO REPORTADO EN EL FORMATO ETCA-II-07 EN EL TOTAL DEL GASTO","")</f>
        <v/>
      </c>
    </row>
    <row r="34" spans="8:8">
      <c r="H34" s="503" t="str">
        <f>IF((D31-'ETCA-II-07'!D32)&gt;0.9,"ERROR!!!!! EL MONTO NO COINCIDE CON LO REPORTADO EN EL FORMATO ETCA-II-07 EN EL TOTAL DEL GASTO","")</f>
        <v/>
      </c>
    </row>
    <row r="35" spans="8:8">
      <c r="H35" s="503" t="str">
        <f>IF((G31-'ETCA-II-07'!G32)&gt;0.9,"ERROR!!!!! EL MONTO NO COINCIDE CON LO REPORTADO EN EL FORMATO ETCA-II-07 EN EL TOTAL DEL GASTO","")</f>
        <v/>
      </c>
    </row>
  </sheetData>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sheetPr>
    <pageSetUpPr fitToPage="1"/>
  </sheetPr>
  <dimension ref="A1:H22"/>
  <sheetViews>
    <sheetView view="pageBreakPreview" zoomScaleSheetLayoutView="100" workbookViewId="0">
      <selection activeCell="A4" sqref="A4:G4"/>
    </sheetView>
  </sheetViews>
  <sheetFormatPr baseColWidth="10" defaultColWidth="11.28515625" defaultRowHeight="16.5"/>
  <cols>
    <col min="1" max="1" width="39.85546875" style="273" customWidth="1"/>
    <col min="2" max="7" width="13.7109375" style="273" customWidth="1"/>
    <col min="8" max="16384" width="11.28515625" style="273"/>
  </cols>
  <sheetData>
    <row r="1" spans="1:8">
      <c r="A1" s="1251" t="s">
        <v>23</v>
      </c>
      <c r="B1" s="1251"/>
      <c r="C1" s="1251"/>
      <c r="D1" s="1251"/>
      <c r="E1" s="1251"/>
      <c r="F1" s="1251"/>
      <c r="G1" s="1251"/>
    </row>
    <row r="2" spans="1:8" s="275" customFormat="1">
      <c r="A2" s="1251" t="s">
        <v>510</v>
      </c>
      <c r="B2" s="1251"/>
      <c r="C2" s="1251"/>
      <c r="D2" s="1251"/>
      <c r="E2" s="1251"/>
      <c r="F2" s="1251"/>
      <c r="G2" s="1251"/>
    </row>
    <row r="3" spans="1:8" s="275" customFormat="1">
      <c r="A3" s="1426" t="s">
        <v>680</v>
      </c>
      <c r="B3" s="1426"/>
      <c r="C3" s="1426"/>
      <c r="D3" s="1426"/>
      <c r="E3" s="1426"/>
      <c r="F3" s="1426"/>
      <c r="G3" s="1426"/>
    </row>
    <row r="4" spans="1:8" s="275" customFormat="1">
      <c r="A4" s="1252" t="str">
        <f>'ETCA-I-01'!A3:G3</f>
        <v>TELEVISORA DE HERMOSILLO, S.A. de C.V.</v>
      </c>
      <c r="B4" s="1252"/>
      <c r="C4" s="1252"/>
      <c r="D4" s="1252"/>
      <c r="E4" s="1252"/>
      <c r="F4" s="1252"/>
      <c r="G4" s="1252"/>
    </row>
    <row r="5" spans="1:8" s="275" customFormat="1">
      <c r="A5" s="1253" t="str">
        <f>'ETCA-I-03'!A4:D4</f>
        <v>Del 01 de Enero al 30 de Septiembre de 2019</v>
      </c>
      <c r="B5" s="1253"/>
      <c r="C5" s="1253"/>
      <c r="D5" s="1253"/>
      <c r="E5" s="1253"/>
      <c r="F5" s="1253"/>
      <c r="G5" s="1253"/>
    </row>
    <row r="6" spans="1:8" s="275" customFormat="1" ht="17.25" thickBot="1">
      <c r="A6" s="1377" t="s">
        <v>681</v>
      </c>
      <c r="B6" s="1377"/>
      <c r="C6" s="1377"/>
      <c r="D6" s="1377"/>
      <c r="E6" s="1377"/>
      <c r="F6" s="49"/>
      <c r="G6" s="420"/>
    </row>
    <row r="7" spans="1:8" s="284" customFormat="1" ht="53.25" customHeight="1">
      <c r="A7" s="1424" t="s">
        <v>680</v>
      </c>
      <c r="B7" s="291" t="s">
        <v>514</v>
      </c>
      <c r="C7" s="291" t="s">
        <v>442</v>
      </c>
      <c r="D7" s="291" t="s">
        <v>515</v>
      </c>
      <c r="E7" s="291" t="s">
        <v>516</v>
      </c>
      <c r="F7" s="291" t="s">
        <v>517</v>
      </c>
      <c r="G7" s="292" t="s">
        <v>518</v>
      </c>
    </row>
    <row r="8" spans="1:8" s="290" customFormat="1" ht="15.75" customHeight="1" thickBot="1">
      <c r="A8" s="1425"/>
      <c r="B8" s="285" t="s">
        <v>422</v>
      </c>
      <c r="C8" s="285" t="s">
        <v>423</v>
      </c>
      <c r="D8" s="285" t="s">
        <v>519</v>
      </c>
      <c r="E8" s="285" t="s">
        <v>425</v>
      </c>
      <c r="F8" s="285" t="s">
        <v>426</v>
      </c>
      <c r="G8" s="286" t="s">
        <v>520</v>
      </c>
    </row>
    <row r="9" spans="1:8" ht="30" customHeight="1">
      <c r="A9" s="508"/>
      <c r="B9" s="294"/>
      <c r="C9" s="294"/>
      <c r="D9" s="294"/>
      <c r="E9" s="294"/>
      <c r="F9" s="294"/>
      <c r="G9" s="295"/>
    </row>
    <row r="10" spans="1:8" ht="30" customHeight="1">
      <c r="A10" s="282" t="s">
        <v>682</v>
      </c>
      <c r="B10" s="441">
        <f>+'ETCA-II-13'!C134</f>
        <v>88528385</v>
      </c>
      <c r="C10" s="441">
        <f>+'ETCA-II-13'!D134</f>
        <v>0</v>
      </c>
      <c r="D10" s="442">
        <f>B10+C10</f>
        <v>88528385</v>
      </c>
      <c r="E10" s="441">
        <f>+'ETCA-II-13'!F134</f>
        <v>76545357</v>
      </c>
      <c r="F10" s="441">
        <f>+'ETCA-II-13'!G134</f>
        <v>65420595</v>
      </c>
      <c r="G10" s="443">
        <f>D10-E10</f>
        <v>11983028</v>
      </c>
    </row>
    <row r="11" spans="1:8" ht="30" customHeight="1">
      <c r="A11" s="282" t="s">
        <v>683</v>
      </c>
      <c r="B11" s="441"/>
      <c r="C11" s="441"/>
      <c r="D11" s="442">
        <f>B11+C11</f>
        <v>0</v>
      </c>
      <c r="E11" s="441"/>
      <c r="F11" s="441"/>
      <c r="G11" s="443">
        <f>D11-E11</f>
        <v>0</v>
      </c>
    </row>
    <row r="12" spans="1:8" ht="30" customHeight="1">
      <c r="A12" s="282" t="s">
        <v>684</v>
      </c>
      <c r="B12" s="441"/>
      <c r="C12" s="441"/>
      <c r="D12" s="442">
        <f>B12+C12</f>
        <v>0</v>
      </c>
      <c r="E12" s="441"/>
      <c r="F12" s="441"/>
      <c r="G12" s="443">
        <f>D12-E12</f>
        <v>0</v>
      </c>
    </row>
    <row r="13" spans="1:8" ht="30" customHeight="1">
      <c r="A13" s="282" t="s">
        <v>685</v>
      </c>
      <c r="B13" s="441"/>
      <c r="C13" s="441"/>
      <c r="D13" s="442">
        <f>B13+C13</f>
        <v>0</v>
      </c>
      <c r="E13" s="441"/>
      <c r="F13" s="441"/>
      <c r="G13" s="443">
        <f>D13-E13</f>
        <v>0</v>
      </c>
    </row>
    <row r="14" spans="1:8" ht="30" customHeight="1" thickBot="1">
      <c r="A14" s="507"/>
      <c r="B14" s="449"/>
      <c r="C14" s="449"/>
      <c r="D14" s="449"/>
      <c r="E14" s="449"/>
      <c r="F14" s="449"/>
      <c r="G14" s="450"/>
    </row>
    <row r="15" spans="1:8" s="284" customFormat="1" ht="30" customHeight="1" thickBot="1">
      <c r="A15" s="756" t="s">
        <v>570</v>
      </c>
      <c r="B15" s="451">
        <f>SUM(B10:B13)</f>
        <v>88528385</v>
      </c>
      <c r="C15" s="451">
        <f>SUM(C10:C13)</f>
        <v>0</v>
      </c>
      <c r="D15" s="451">
        <f>B15+C15</f>
        <v>88528385</v>
      </c>
      <c r="E15" s="451">
        <f>SUM(E10:E13)</f>
        <v>76545357</v>
      </c>
      <c r="F15" s="451">
        <f>SUM(F10:F13)</f>
        <v>65420595</v>
      </c>
      <c r="G15" s="452">
        <f>D15-E15</f>
        <v>11983028</v>
      </c>
      <c r="H15" s="503" t="str">
        <f>IF((B15-'ETCA II-04'!B81)&gt;0.9,"ERROR!!!!! EL MONTO NO COINCIDE CON LO REPORTADO EN EL FORMATO ETCA-II-04 EN EL TOTAL APROBADO ANUAL DEL ANALÍTICO DE EGRESOS","")</f>
        <v/>
      </c>
    </row>
    <row r="16" spans="1:8" s="284" customFormat="1" ht="30" customHeight="1">
      <c r="A16" s="485"/>
      <c r="B16" s="486"/>
      <c r="C16" s="486"/>
      <c r="D16" s="486"/>
      <c r="E16" s="486"/>
      <c r="F16" s="486"/>
      <c r="G16" s="486"/>
      <c r="H16" s="503" t="str">
        <f>IF((C15-'ETCA II-04'!C81)&gt;0.9,"ERROR!!!!! EL MONTO NO COINCIDE CON LO REPORTADO EN EL FORMATO ETCA-II-04 EN EL TOTAL AMPLIACIONES/REDUCCIONES ANUAL DEL ANALÍTICO DE EGRESOS","")</f>
        <v/>
      </c>
    </row>
    <row r="17" spans="1:8" s="284" customFormat="1" ht="30" customHeight="1">
      <c r="A17" s="485"/>
      <c r="B17" s="486"/>
      <c r="C17" s="486"/>
      <c r="D17" s="486"/>
      <c r="E17" s="486"/>
      <c r="F17" s="486"/>
      <c r="G17" s="486"/>
      <c r="H17" s="503" t="str">
        <f>IF((D15-'ETCA II-04'!D81)&gt;0.9,"ERROR!!!!! EL MONTO NO COINCIDE CON LO REPORTADO EN EL FORMATO ETCA-II-04 EN EL TOTAL MODIFICADO ANUAL DEL ANALÍTICO DE EGRESOS","")</f>
        <v/>
      </c>
    </row>
    <row r="18" spans="1:8" s="284" customFormat="1" ht="18" customHeight="1">
      <c r="A18" s="485"/>
      <c r="B18" s="486"/>
      <c r="C18" s="486"/>
      <c r="D18" s="486"/>
      <c r="E18" s="486"/>
      <c r="F18" s="486"/>
      <c r="G18" s="486"/>
      <c r="H18" s="503" t="str">
        <f>IF((E15-'ETCA II-04'!E81)&gt;0.9,"ERROR!!!!! EL MONTO NO COINCIDE CON LO REPORTADO EN EL FORMATO ETCA-II-04 EN EL TOTAL DEVENGADO ANUAL DEL ANALÍTICO DE EGRESOS","")</f>
        <v/>
      </c>
    </row>
    <row r="19" spans="1:8" s="284" customFormat="1" ht="18" customHeight="1">
      <c r="A19" s="485"/>
      <c r="B19" s="486"/>
      <c r="C19" s="486"/>
      <c r="D19" s="486"/>
      <c r="E19" s="486"/>
      <c r="F19" s="486"/>
      <c r="G19" s="486"/>
      <c r="H19" s="503" t="str">
        <f>IF((F15-'ETCA II-04'!F81)&gt;0.9,"ERROR!!!!! EL MONTO NO COINCIDE CON LO REPORTADO EN EL FORMATO ETCA-II-04 EN EL TOTAL PAGADO ANUAL DEL ANALÍTICO DE EGRESOS","")</f>
        <v/>
      </c>
    </row>
    <row r="20" spans="1:8">
      <c r="H20" s="503" t="str">
        <f>IF((G15-'ETCA II-04'!G81)&gt;0.9,"ERROR!!!!! EL MONTO NO COINCIDE CON LO REPORTADO EN EL FORMATO ETCA-II-04 EN EL TOTAL SUBEJERCICIO ANUAL DEL ANALÍTICO DE EGRESOS","")</f>
        <v/>
      </c>
    </row>
    <row r="21" spans="1:8">
      <c r="H21" s="503" t="str">
        <f>IF((B21-'ETCA II-04'!B87)&gt;0.9,"ERROR!!!!! EL MONTO NO COINCIDE CON LO REPORTADO EN EL FORMATO ETCA-II-04 EN EL TOTAL APROBADO ANUAL DEL ANALÍTICO DE EGRESOS","")</f>
        <v/>
      </c>
    </row>
    <row r="22" spans="1:8">
      <c r="H22" s="503" t="str">
        <f>IF(G15&lt;&gt;'ETCA II-04'!G81,"ERROR!!!!! EL MONTO NO COINCIDE CON LO REPORTADO EN EL FORMATO ETCA-II-04 EN EL TOTAL SUBEJERCICIO PRESENTADO EN EL ANALÍTICO DE EGRESOS","")</f>
        <v>ERROR!!!!! EL MONTO NO COINCIDE CON LO REPORTADO EN EL FORMATO ETCA-II-04 EN EL TOTAL SUBEJERCICIO PRESENTADO EN EL ANALÍTICO DE EGRESOS</v>
      </c>
    </row>
  </sheetData>
  <sheetProtection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view="pageBreakPreview" zoomScaleSheetLayoutView="100" workbookViewId="0">
      <selection activeCell="A4" sqref="A4:G4"/>
    </sheetView>
  </sheetViews>
  <sheetFormatPr baseColWidth="10" defaultColWidth="11.28515625" defaultRowHeight="16.5"/>
  <cols>
    <col min="1" max="1" width="39.85546875" style="273" customWidth="1"/>
    <col min="2" max="7" width="13.7109375" style="273" customWidth="1"/>
    <col min="8" max="16384" width="11.28515625" style="273"/>
  </cols>
  <sheetData>
    <row r="1" spans="1:7">
      <c r="A1" s="1426" t="s">
        <v>23</v>
      </c>
      <c r="B1" s="1426"/>
      <c r="C1" s="1426"/>
      <c r="D1" s="1426"/>
      <c r="E1" s="1426"/>
      <c r="F1" s="1426"/>
      <c r="G1" s="1426"/>
    </row>
    <row r="2" spans="1:7">
      <c r="A2" s="1426" t="s">
        <v>510</v>
      </c>
      <c r="B2" s="1426"/>
      <c r="C2" s="1426"/>
      <c r="D2" s="1426"/>
      <c r="E2" s="1426"/>
      <c r="F2" s="1426"/>
      <c r="G2" s="1426"/>
    </row>
    <row r="3" spans="1:7">
      <c r="A3" s="1426" t="s">
        <v>686</v>
      </c>
      <c r="B3" s="1426"/>
      <c r="C3" s="1426"/>
      <c r="D3" s="1426"/>
      <c r="E3" s="1426"/>
      <c r="F3" s="1426"/>
      <c r="G3" s="1426"/>
    </row>
    <row r="4" spans="1:7">
      <c r="A4" s="1252" t="str">
        <f>'ETCA-I-01'!A3:G3</f>
        <v>TELEVISORA DE HERMOSILLO, S.A. de C.V.</v>
      </c>
      <c r="B4" s="1252"/>
      <c r="C4" s="1252"/>
      <c r="D4" s="1252"/>
      <c r="E4" s="1252"/>
      <c r="F4" s="1252"/>
      <c r="G4" s="1252"/>
    </row>
    <row r="5" spans="1:7">
      <c r="A5" s="1253" t="str">
        <f>'ETCA-I-03'!A4:D4</f>
        <v>Del 01 de Enero al 30 de Septiembre de 2019</v>
      </c>
      <c r="B5" s="1253"/>
      <c r="C5" s="1253"/>
      <c r="D5" s="1253"/>
      <c r="E5" s="1253"/>
      <c r="F5" s="1253"/>
      <c r="G5" s="1253"/>
    </row>
    <row r="6" spans="1:7" ht="17.25" thickBot="1">
      <c r="A6" s="1377" t="s">
        <v>687</v>
      </c>
      <c r="B6" s="1377"/>
      <c r="C6" s="1377"/>
      <c r="D6" s="1377"/>
      <c r="E6" s="1377"/>
      <c r="F6" s="49"/>
      <c r="G6" s="420"/>
    </row>
    <row r="7" spans="1:7" s="279" customFormat="1" ht="40.5">
      <c r="A7" s="1427" t="s">
        <v>250</v>
      </c>
      <c r="B7" s="298" t="s">
        <v>514</v>
      </c>
      <c r="C7" s="298" t="s">
        <v>442</v>
      </c>
      <c r="D7" s="298" t="s">
        <v>515</v>
      </c>
      <c r="E7" s="298" t="s">
        <v>516</v>
      </c>
      <c r="F7" s="298" t="s">
        <v>517</v>
      </c>
      <c r="G7" s="299" t="s">
        <v>518</v>
      </c>
    </row>
    <row r="8" spans="1:7" s="279" customFormat="1" ht="15.75" customHeight="1" thickBot="1">
      <c r="A8" s="1428"/>
      <c r="B8" s="285" t="s">
        <v>422</v>
      </c>
      <c r="C8" s="285" t="s">
        <v>423</v>
      </c>
      <c r="D8" s="285" t="s">
        <v>519</v>
      </c>
      <c r="E8" s="285" t="s">
        <v>425</v>
      </c>
      <c r="F8" s="285" t="s">
        <v>426</v>
      </c>
      <c r="G8" s="286" t="s">
        <v>520</v>
      </c>
    </row>
    <row r="9" spans="1:7">
      <c r="A9" s="293"/>
      <c r="B9" s="296"/>
      <c r="C9" s="296"/>
      <c r="D9" s="297"/>
      <c r="E9" s="296"/>
      <c r="F9" s="296"/>
      <c r="G9" s="300"/>
    </row>
    <row r="10" spans="1:7" ht="25.5">
      <c r="A10" s="301" t="s">
        <v>688</v>
      </c>
      <c r="B10" s="441"/>
      <c r="C10" s="441"/>
      <c r="D10" s="442">
        <f>IF(A10="","",B10+C10)</f>
        <v>0</v>
      </c>
      <c r="E10" s="441"/>
      <c r="F10" s="441"/>
      <c r="G10" s="443">
        <f>IF(A10="","",D10-E10)</f>
        <v>0</v>
      </c>
    </row>
    <row r="11" spans="1:7" ht="8.25" customHeight="1">
      <c r="A11" s="301"/>
      <c r="B11" s="441"/>
      <c r="C11" s="441"/>
      <c r="D11" s="442" t="str">
        <f t="shared" ref="D11:D22" si="0">IF(A11="","",B11+C11)</f>
        <v/>
      </c>
      <c r="E11" s="441"/>
      <c r="F11" s="441"/>
      <c r="G11" s="443" t="str">
        <f t="shared" ref="G11:G22" si="1">IF(A11="","",D11-E11)</f>
        <v/>
      </c>
    </row>
    <row r="12" spans="1:7">
      <c r="A12" s="301" t="s">
        <v>689</v>
      </c>
      <c r="B12" s="441"/>
      <c r="C12" s="441"/>
      <c r="D12" s="442">
        <f t="shared" si="0"/>
        <v>0</v>
      </c>
      <c r="E12" s="441"/>
      <c r="F12" s="441"/>
      <c r="G12" s="443">
        <f t="shared" si="1"/>
        <v>0</v>
      </c>
    </row>
    <row r="13" spans="1:7" ht="8.25" customHeight="1">
      <c r="A13" s="301"/>
      <c r="B13" s="441"/>
      <c r="C13" s="441"/>
      <c r="D13" s="442" t="str">
        <f t="shared" si="0"/>
        <v/>
      </c>
      <c r="E13" s="441"/>
      <c r="F13" s="441"/>
      <c r="G13" s="443" t="str">
        <f t="shared" si="1"/>
        <v/>
      </c>
    </row>
    <row r="14" spans="1:7" ht="25.5">
      <c r="A14" s="301" t="s">
        <v>690</v>
      </c>
      <c r="B14" s="441">
        <f>+'ETCA-II-13'!C134</f>
        <v>88528385</v>
      </c>
      <c r="C14" s="441">
        <f>+'ETCA-II-13'!D134</f>
        <v>0</v>
      </c>
      <c r="D14" s="442">
        <f t="shared" si="0"/>
        <v>88528385</v>
      </c>
      <c r="E14" s="441">
        <f>+'ETCA-II-13'!F134</f>
        <v>76545357</v>
      </c>
      <c r="F14" s="441">
        <f>+'ETCA-II-13'!G134</f>
        <v>65420595</v>
      </c>
      <c r="G14" s="443">
        <f t="shared" si="1"/>
        <v>11983028</v>
      </c>
    </row>
    <row r="15" spans="1:7" ht="8.25" customHeight="1">
      <c r="A15" s="301"/>
      <c r="B15" s="441"/>
      <c r="C15" s="441"/>
      <c r="D15" s="442" t="str">
        <f t="shared" si="0"/>
        <v/>
      </c>
      <c r="E15" s="441"/>
      <c r="F15" s="441"/>
      <c r="G15" s="443" t="str">
        <f t="shared" si="1"/>
        <v/>
      </c>
    </row>
    <row r="16" spans="1:7" ht="25.5">
      <c r="A16" s="301" t="s">
        <v>691</v>
      </c>
      <c r="B16" s="441"/>
      <c r="C16" s="441"/>
      <c r="D16" s="442">
        <f t="shared" si="0"/>
        <v>0</v>
      </c>
      <c r="E16" s="441"/>
      <c r="F16" s="441"/>
      <c r="G16" s="443">
        <f t="shared" si="1"/>
        <v>0</v>
      </c>
    </row>
    <row r="17" spans="1:8" ht="8.25" customHeight="1">
      <c r="A17" s="301"/>
      <c r="B17" s="441"/>
      <c r="C17" s="441"/>
      <c r="D17" s="442" t="str">
        <f t="shared" si="0"/>
        <v/>
      </c>
      <c r="E17" s="441"/>
      <c r="F17" s="441"/>
      <c r="G17" s="443" t="str">
        <f t="shared" si="1"/>
        <v/>
      </c>
    </row>
    <row r="18" spans="1:8" ht="25.5">
      <c r="A18" s="301" t="s">
        <v>692</v>
      </c>
      <c r="B18" s="441"/>
      <c r="C18" s="441"/>
      <c r="D18" s="442">
        <f t="shared" si="0"/>
        <v>0</v>
      </c>
      <c r="E18" s="441"/>
      <c r="F18" s="441"/>
      <c r="G18" s="443">
        <f t="shared" si="1"/>
        <v>0</v>
      </c>
    </row>
    <row r="19" spans="1:8" ht="8.25" customHeight="1">
      <c r="A19" s="301"/>
      <c r="B19" s="441"/>
      <c r="C19" s="441"/>
      <c r="D19" s="442" t="str">
        <f t="shared" si="0"/>
        <v/>
      </c>
      <c r="E19" s="441"/>
      <c r="F19" s="441"/>
      <c r="G19" s="443" t="str">
        <f t="shared" si="1"/>
        <v/>
      </c>
    </row>
    <row r="20" spans="1:8" ht="25.5">
      <c r="A20" s="301" t="s">
        <v>693</v>
      </c>
      <c r="B20" s="441"/>
      <c r="C20" s="441"/>
      <c r="D20" s="442">
        <f t="shared" si="0"/>
        <v>0</v>
      </c>
      <c r="E20" s="441"/>
      <c r="F20" s="441"/>
      <c r="G20" s="443">
        <f t="shared" si="1"/>
        <v>0</v>
      </c>
    </row>
    <row r="21" spans="1:8" ht="8.25" customHeight="1">
      <c r="A21" s="301"/>
      <c r="B21" s="441"/>
      <c r="C21" s="441"/>
      <c r="D21" s="442" t="str">
        <f t="shared" si="0"/>
        <v/>
      </c>
      <c r="E21" s="441"/>
      <c r="F21" s="441"/>
      <c r="G21" s="443" t="str">
        <f t="shared" si="1"/>
        <v/>
      </c>
    </row>
    <row r="22" spans="1:8" ht="26.25" thickBot="1">
      <c r="A22" s="301" t="s">
        <v>694</v>
      </c>
      <c r="B22" s="441"/>
      <c r="C22" s="441"/>
      <c r="D22" s="442">
        <f t="shared" si="0"/>
        <v>0</v>
      </c>
      <c r="E22" s="441"/>
      <c r="F22" s="441"/>
      <c r="G22" s="443">
        <f t="shared" si="1"/>
        <v>0</v>
      </c>
    </row>
    <row r="23" spans="1:8" ht="24.95" customHeight="1" thickBot="1">
      <c r="A23" s="289" t="s">
        <v>570</v>
      </c>
      <c r="B23" s="447">
        <f>SUM(B10:B22)</f>
        <v>88528385</v>
      </c>
      <c r="C23" s="447">
        <f>SUM(C10:C22)</f>
        <v>0</v>
      </c>
      <c r="D23" s="447">
        <f>IF(A23="","",B23+C23)</f>
        <v>88528385</v>
      </c>
      <c r="E23" s="447">
        <f>SUM(E10:E22)</f>
        <v>76545357</v>
      </c>
      <c r="F23" s="447">
        <f>SUM(F10:F22)</f>
        <v>65420595</v>
      </c>
      <c r="G23" s="448">
        <f>IF(A23="","",D23-E23)</f>
        <v>11983028</v>
      </c>
      <c r="H23" s="503" t="str">
        <f>IF((B23-'ETCA II-04'!B81)&gt;0.9,"ERROR!!!!! EL MONTO NO COINCIDE CON LO REPORTADO EN EL FORMATO ETCA-II-04 EN EL TOTAL APROBADO ANUAL DEL ANALÍTICO DE EGRESOS","")</f>
        <v/>
      </c>
    </row>
    <row r="24" spans="1:8" ht="24.95" customHeight="1">
      <c r="A24" s="521"/>
      <c r="B24" s="522"/>
      <c r="C24" s="522"/>
      <c r="D24" s="522"/>
      <c r="E24" s="522"/>
      <c r="F24" s="522"/>
      <c r="G24" s="522"/>
      <c r="H24" s="503" t="str">
        <f>IF((C23-'ETCA II-04'!C81)&gt;0.9,"ERROR!!!!! EL MONTO NO COINCIDE CON LO REPORTADO EN EL FORMATO ETCA-II-04 EN EL TOTAL APROBADO ANUAL DEL ANALÍTICO DE EGRESOS","")</f>
        <v/>
      </c>
    </row>
    <row r="25" spans="1:8" ht="24.95" customHeight="1">
      <c r="A25" s="487"/>
      <c r="B25" s="486"/>
      <c r="C25" s="486"/>
      <c r="D25" s="486"/>
      <c r="E25" s="486"/>
      <c r="F25" s="486"/>
      <c r="G25" s="486"/>
      <c r="H25" s="503" t="str">
        <f>IF((D23-'ETCA II-04'!D81)&gt;0.9,"ERROR!!!!! EL MONTO NO COINCIDE CON LO REPORTADO EN EL FORMATO ETCA-II-04 EN EL TOTAL APROBADO ANUAL DEL ANALÍTICO DE EGRESOS","")</f>
        <v/>
      </c>
    </row>
    <row r="26" spans="1:8" ht="24.95" customHeight="1">
      <c r="A26" s="523"/>
      <c r="B26" s="489"/>
      <c r="C26" s="489"/>
      <c r="D26" s="490"/>
      <c r="E26" s="489"/>
      <c r="F26" s="489"/>
      <c r="G26" s="490"/>
      <c r="H26" s="503" t="str">
        <f>IF((E23-'ETCA II-04'!E81)&gt;0.9,"ERROR!!!!! EL MONTO NO COINCIDE CON LO REPORTADO EN EL FORMATO ETCA-II-04 EN EL TOTAL APROBADO ANUAL DEL ANALÍTICO DE EGRESOS","")</f>
        <v/>
      </c>
    </row>
    <row r="27" spans="1:8" ht="24.95" customHeight="1">
      <c r="A27" s="523"/>
      <c r="B27" s="489"/>
      <c r="C27" s="489"/>
      <c r="D27" s="490"/>
      <c r="E27" s="489"/>
      <c r="F27" s="489"/>
      <c r="G27" s="490"/>
      <c r="H27" s="503" t="str">
        <f>IF((F23-'ETCA II-04'!F81)&gt;0.9,"ERROR!!!!! EL MONTO NO COINCIDE CON LO REPORTADO EN EL FORMATO ETCA-II-04 EN EL TOTAL APROBADO ANUAL DEL ANALÍTICO DE EGRESOS","")</f>
        <v/>
      </c>
    </row>
    <row r="28" spans="1:8" ht="25.5" customHeight="1">
      <c r="A28" s="487"/>
      <c r="B28" s="486"/>
      <c r="C28" s="486"/>
      <c r="D28" s="486"/>
      <c r="E28" s="486"/>
      <c r="F28" s="486"/>
      <c r="G28" s="486"/>
      <c r="H28" s="503" t="str">
        <f>IF((G23-'ETCA II-04'!G81)&gt;0.9,"ERROR!!!!! EL MONTO NO COINCIDE CON LO REPORTADO EN EL FORMATO ETCA-II-04 EN EL TOTAL APROBADO ANUAL DEL ANALÍTICO DE EGRESOS","")</f>
        <v/>
      </c>
    </row>
    <row r="30" spans="1:8">
      <c r="F30" s="284"/>
    </row>
    <row r="31" spans="1:8">
      <c r="F31" s="284"/>
    </row>
  </sheetData>
  <sheetProtection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dimension ref="A1:H49"/>
  <sheetViews>
    <sheetView view="pageBreakPreview" topLeftCell="A22" zoomScale="90" zoomScaleSheetLayoutView="90" workbookViewId="0">
      <selection activeCell="A4" sqref="A4:G4"/>
    </sheetView>
  </sheetViews>
  <sheetFormatPr baseColWidth="10" defaultRowHeight="15"/>
  <cols>
    <col min="1" max="1" width="35.7109375" customWidth="1"/>
    <col min="2" max="5" width="11.28515625"/>
    <col min="6" max="6" width="11.85546875" customWidth="1"/>
  </cols>
  <sheetData>
    <row r="1" spans="1:7" ht="16.5">
      <c r="A1" s="1426" t="s">
        <v>23</v>
      </c>
      <c r="B1" s="1426"/>
      <c r="C1" s="1426"/>
      <c r="D1" s="1426"/>
      <c r="E1" s="1426"/>
      <c r="F1" s="1426"/>
      <c r="G1" s="1426"/>
    </row>
    <row r="2" spans="1:7" ht="16.5">
      <c r="A2" s="1426" t="s">
        <v>510</v>
      </c>
      <c r="B2" s="1426"/>
      <c r="C2" s="1426"/>
      <c r="D2" s="1426"/>
      <c r="E2" s="1426"/>
      <c r="F2" s="1426"/>
      <c r="G2" s="1426"/>
    </row>
    <row r="3" spans="1:7" ht="16.5">
      <c r="A3" s="1426" t="s">
        <v>695</v>
      </c>
      <c r="B3" s="1426"/>
      <c r="C3" s="1426"/>
      <c r="D3" s="1426"/>
      <c r="E3" s="1426"/>
      <c r="F3" s="1426"/>
      <c r="G3" s="1426"/>
    </row>
    <row r="4" spans="1:7" ht="15.75">
      <c r="A4" s="1252" t="str">
        <f>'ETCA-I-01'!A3:G3</f>
        <v>TELEVISORA DE HERMOSILLO, S.A. de C.V.</v>
      </c>
      <c r="B4" s="1252"/>
      <c r="C4" s="1252"/>
      <c r="D4" s="1252"/>
      <c r="E4" s="1252"/>
      <c r="F4" s="1252"/>
      <c r="G4" s="1252"/>
    </row>
    <row r="5" spans="1:7" ht="16.5">
      <c r="A5" s="1253" t="str">
        <f>'ETCA-I-03'!A4:D4</f>
        <v>Del 01 de Enero al 30 de Septiembre de 2019</v>
      </c>
      <c r="B5" s="1253"/>
      <c r="C5" s="1253"/>
      <c r="D5" s="1253"/>
      <c r="E5" s="1253"/>
      <c r="F5" s="1253"/>
      <c r="G5" s="1253"/>
    </row>
    <row r="6" spans="1:7" ht="17.25" thickBot="1">
      <c r="A6" s="164"/>
      <c r="B6" s="1429"/>
      <c r="C6" s="1429"/>
      <c r="D6" s="1429"/>
      <c r="E6" s="1429"/>
      <c r="F6" s="302"/>
      <c r="G6" s="421"/>
    </row>
    <row r="7" spans="1:7" ht="40.5">
      <c r="A7" s="1427" t="s">
        <v>250</v>
      </c>
      <c r="B7" s="303" t="s">
        <v>514</v>
      </c>
      <c r="C7" s="303" t="s">
        <v>442</v>
      </c>
      <c r="D7" s="303" t="s">
        <v>515</v>
      </c>
      <c r="E7" s="303" t="s">
        <v>516</v>
      </c>
      <c r="F7" s="303" t="s">
        <v>517</v>
      </c>
      <c r="G7" s="304" t="s">
        <v>518</v>
      </c>
    </row>
    <row r="8" spans="1:7" ht="15.75" thickBot="1">
      <c r="A8" s="1428"/>
      <c r="B8" s="305" t="s">
        <v>422</v>
      </c>
      <c r="C8" s="305" t="s">
        <v>423</v>
      </c>
      <c r="D8" s="305" t="s">
        <v>519</v>
      </c>
      <c r="E8" s="305" t="s">
        <v>425</v>
      </c>
      <c r="F8" s="305" t="s">
        <v>426</v>
      </c>
      <c r="G8" s="306" t="s">
        <v>520</v>
      </c>
    </row>
    <row r="9" spans="1:7" ht="16.5">
      <c r="A9" s="307"/>
      <c r="B9" s="308"/>
      <c r="C9" s="308"/>
      <c r="D9" s="308"/>
      <c r="E9" s="308"/>
      <c r="F9" s="308"/>
      <c r="G9" s="309"/>
    </row>
    <row r="10" spans="1:7">
      <c r="A10" s="438" t="s">
        <v>696</v>
      </c>
      <c r="B10" s="439">
        <f>SUM(B11:B18)</f>
        <v>0</v>
      </c>
      <c r="C10" s="439">
        <f>SUM(C11:C18)</f>
        <v>0</v>
      </c>
      <c r="D10" s="439">
        <f>IF(A10="","",B10+C10)</f>
        <v>0</v>
      </c>
      <c r="E10" s="439">
        <f>SUM(E11:E18)</f>
        <v>0</v>
      </c>
      <c r="F10" s="439">
        <f>SUM(F11:F18)</f>
        <v>0</v>
      </c>
      <c r="G10" s="440">
        <f>IF(A10="","",D10-E10)</f>
        <v>0</v>
      </c>
    </row>
    <row r="11" spans="1:7">
      <c r="A11" s="282" t="s">
        <v>697</v>
      </c>
      <c r="B11" s="441"/>
      <c r="C11" s="441"/>
      <c r="D11" s="442">
        <f t="shared" ref="D11:D44" si="0">IF(A11="","",B11+C11)</f>
        <v>0</v>
      </c>
      <c r="E11" s="441"/>
      <c r="F11" s="441"/>
      <c r="G11" s="443">
        <f t="shared" ref="G11:G44" si="1">IF(A11="","",D11-E11)</f>
        <v>0</v>
      </c>
    </row>
    <row r="12" spans="1:7">
      <c r="A12" s="282" t="s">
        <v>698</v>
      </c>
      <c r="B12" s="441"/>
      <c r="C12" s="441"/>
      <c r="D12" s="442">
        <f t="shared" si="0"/>
        <v>0</v>
      </c>
      <c r="E12" s="441"/>
      <c r="F12" s="441"/>
      <c r="G12" s="443">
        <f t="shared" si="1"/>
        <v>0</v>
      </c>
    </row>
    <row r="13" spans="1:7">
      <c r="A13" s="282" t="s">
        <v>699</v>
      </c>
      <c r="B13" s="441"/>
      <c r="C13" s="441"/>
      <c r="D13" s="442">
        <f t="shared" si="0"/>
        <v>0</v>
      </c>
      <c r="E13" s="441"/>
      <c r="F13" s="441"/>
      <c r="G13" s="443">
        <f t="shared" si="1"/>
        <v>0</v>
      </c>
    </row>
    <row r="14" spans="1:7">
      <c r="A14" s="282" t="s">
        <v>700</v>
      </c>
      <c r="B14" s="441"/>
      <c r="C14" s="441"/>
      <c r="D14" s="442">
        <f t="shared" si="0"/>
        <v>0</v>
      </c>
      <c r="E14" s="441"/>
      <c r="F14" s="441"/>
      <c r="G14" s="443">
        <f t="shared" si="1"/>
        <v>0</v>
      </c>
    </row>
    <row r="15" spans="1:7">
      <c r="A15" s="282" t="s">
        <v>701</v>
      </c>
      <c r="B15" s="441"/>
      <c r="C15" s="441"/>
      <c r="D15" s="442">
        <f t="shared" si="0"/>
        <v>0</v>
      </c>
      <c r="E15" s="441"/>
      <c r="F15" s="441"/>
      <c r="G15" s="443">
        <f t="shared" si="1"/>
        <v>0</v>
      </c>
    </row>
    <row r="16" spans="1:7">
      <c r="A16" s="282" t="s">
        <v>702</v>
      </c>
      <c r="B16" s="441"/>
      <c r="C16" s="441"/>
      <c r="D16" s="442">
        <f t="shared" si="0"/>
        <v>0</v>
      </c>
      <c r="E16" s="441"/>
      <c r="F16" s="441"/>
      <c r="G16" s="443">
        <f t="shared" si="1"/>
        <v>0</v>
      </c>
    </row>
    <row r="17" spans="1:7">
      <c r="A17" s="282" t="s">
        <v>703</v>
      </c>
      <c r="B17" s="441"/>
      <c r="C17" s="441"/>
      <c r="D17" s="442">
        <f t="shared" si="0"/>
        <v>0</v>
      </c>
      <c r="E17" s="441"/>
      <c r="F17" s="441"/>
      <c r="G17" s="443">
        <f t="shared" si="1"/>
        <v>0</v>
      </c>
    </row>
    <row r="18" spans="1:7">
      <c r="A18" s="282" t="s">
        <v>545</v>
      </c>
      <c r="B18" s="441"/>
      <c r="C18" s="441"/>
      <c r="D18" s="442">
        <f t="shared" si="0"/>
        <v>0</v>
      </c>
      <c r="E18" s="441"/>
      <c r="F18" s="441"/>
      <c r="G18" s="443">
        <f t="shared" si="1"/>
        <v>0</v>
      </c>
    </row>
    <row r="19" spans="1:7">
      <c r="A19" s="293"/>
      <c r="B19" s="441"/>
      <c r="C19" s="441"/>
      <c r="D19" s="442" t="str">
        <f t="shared" si="0"/>
        <v/>
      </c>
      <c r="E19" s="441"/>
      <c r="F19" s="441"/>
      <c r="G19" s="443" t="str">
        <f t="shared" si="1"/>
        <v/>
      </c>
    </row>
    <row r="20" spans="1:7">
      <c r="A20" s="438" t="s">
        <v>704</v>
      </c>
      <c r="B20" s="439">
        <f>SUM(B21:B27)</f>
        <v>88528385</v>
      </c>
      <c r="C20" s="439">
        <f>SUM(C21:C27)</f>
        <v>0</v>
      </c>
      <c r="D20" s="439">
        <f t="shared" si="0"/>
        <v>88528385</v>
      </c>
      <c r="E20" s="439">
        <f>SUM(E21:E27)</f>
        <v>76545357</v>
      </c>
      <c r="F20" s="439">
        <f>SUM(F21:F27)</f>
        <v>65420595</v>
      </c>
      <c r="G20" s="440">
        <f t="shared" si="1"/>
        <v>11983028</v>
      </c>
    </row>
    <row r="21" spans="1:7">
      <c r="A21" s="282" t="s">
        <v>705</v>
      </c>
      <c r="B21" s="441"/>
      <c r="C21" s="441"/>
      <c r="D21" s="442">
        <f t="shared" si="0"/>
        <v>0</v>
      </c>
      <c r="E21" s="441"/>
      <c r="F21" s="441"/>
      <c r="G21" s="443">
        <f t="shared" si="1"/>
        <v>0</v>
      </c>
    </row>
    <row r="22" spans="1:7">
      <c r="A22" s="282" t="s">
        <v>706</v>
      </c>
      <c r="B22" s="441"/>
      <c r="C22" s="441"/>
      <c r="D22" s="442">
        <f t="shared" si="0"/>
        <v>0</v>
      </c>
      <c r="E22" s="441"/>
      <c r="F22" s="441"/>
      <c r="G22" s="443">
        <f t="shared" si="1"/>
        <v>0</v>
      </c>
    </row>
    <row r="23" spans="1:7">
      <c r="A23" s="282" t="s">
        <v>707</v>
      </c>
      <c r="B23" s="441"/>
      <c r="C23" s="441"/>
      <c r="D23" s="442">
        <f t="shared" si="0"/>
        <v>0</v>
      </c>
      <c r="E23" s="441"/>
      <c r="F23" s="441"/>
      <c r="G23" s="443">
        <f t="shared" si="1"/>
        <v>0</v>
      </c>
    </row>
    <row r="24" spans="1:7" ht="25.5">
      <c r="A24" s="282" t="s">
        <v>708</v>
      </c>
      <c r="B24" s="441"/>
      <c r="C24" s="441"/>
      <c r="D24" s="442">
        <f t="shared" si="0"/>
        <v>0</v>
      </c>
      <c r="E24" s="441"/>
      <c r="F24" s="441"/>
      <c r="G24" s="443">
        <f t="shared" si="1"/>
        <v>0</v>
      </c>
    </row>
    <row r="25" spans="1:7">
      <c r="A25" s="282" t="s">
        <v>709</v>
      </c>
      <c r="B25" s="441">
        <f>+'ETCA-II-13'!C134</f>
        <v>88528385</v>
      </c>
      <c r="C25" s="441">
        <f>+'ETCA-II-13'!D134</f>
        <v>0</v>
      </c>
      <c r="D25" s="442">
        <f t="shared" si="0"/>
        <v>88528385</v>
      </c>
      <c r="E25" s="441">
        <f>+'ETCA-II-13'!F134</f>
        <v>76545357</v>
      </c>
      <c r="F25" s="441">
        <f>+'ETCA-II-13'!G134</f>
        <v>65420595</v>
      </c>
      <c r="G25" s="443">
        <f t="shared" si="1"/>
        <v>11983028</v>
      </c>
    </row>
    <row r="26" spans="1:7">
      <c r="A26" s="282" t="s">
        <v>710</v>
      </c>
      <c r="B26" s="441"/>
      <c r="C26" s="441"/>
      <c r="D26" s="442">
        <f t="shared" si="0"/>
        <v>0</v>
      </c>
      <c r="E26" s="441"/>
      <c r="F26" s="441"/>
      <c r="G26" s="443">
        <f t="shared" si="1"/>
        <v>0</v>
      </c>
    </row>
    <row r="27" spans="1:7">
      <c r="A27" s="282" t="s">
        <v>711</v>
      </c>
      <c r="B27" s="441"/>
      <c r="C27" s="441"/>
      <c r="D27" s="442">
        <f t="shared" si="0"/>
        <v>0</v>
      </c>
      <c r="E27" s="441"/>
      <c r="F27" s="441"/>
      <c r="G27" s="443">
        <f t="shared" si="1"/>
        <v>0</v>
      </c>
    </row>
    <row r="28" spans="1:7">
      <c r="A28" s="293"/>
      <c r="B28" s="441"/>
      <c r="C28" s="441"/>
      <c r="D28" s="442" t="str">
        <f t="shared" si="0"/>
        <v/>
      </c>
      <c r="E28" s="441"/>
      <c r="F28" s="441"/>
      <c r="G28" s="443" t="str">
        <f t="shared" si="1"/>
        <v/>
      </c>
    </row>
    <row r="29" spans="1:7">
      <c r="A29" s="438" t="s">
        <v>712</v>
      </c>
      <c r="B29" s="439">
        <f>SUM(B30:B38)</f>
        <v>0</v>
      </c>
      <c r="C29" s="439">
        <f>SUM(C30:C38)</f>
        <v>0</v>
      </c>
      <c r="D29" s="439">
        <f t="shared" si="0"/>
        <v>0</v>
      </c>
      <c r="E29" s="439">
        <f>SUM(E30:E38)</f>
        <v>0</v>
      </c>
      <c r="F29" s="439">
        <f>SUM(F30:F38)</f>
        <v>0</v>
      </c>
      <c r="G29" s="440">
        <f t="shared" si="1"/>
        <v>0</v>
      </c>
    </row>
    <row r="30" spans="1:7" ht="25.5">
      <c r="A30" s="282" t="s">
        <v>713</v>
      </c>
      <c r="B30" s="441"/>
      <c r="C30" s="441"/>
      <c r="D30" s="442">
        <f t="shared" si="0"/>
        <v>0</v>
      </c>
      <c r="E30" s="441"/>
      <c r="F30" s="441"/>
      <c r="G30" s="443">
        <f t="shared" si="1"/>
        <v>0</v>
      </c>
    </row>
    <row r="31" spans="1:7">
      <c r="A31" s="282" t="s">
        <v>714</v>
      </c>
      <c r="B31" s="441"/>
      <c r="C31" s="441"/>
      <c r="D31" s="442">
        <f t="shared" si="0"/>
        <v>0</v>
      </c>
      <c r="E31" s="441"/>
      <c r="F31" s="441"/>
      <c r="G31" s="443">
        <f t="shared" si="1"/>
        <v>0</v>
      </c>
    </row>
    <row r="32" spans="1:7">
      <c r="A32" s="282" t="s">
        <v>715</v>
      </c>
      <c r="B32" s="441"/>
      <c r="C32" s="441"/>
      <c r="D32" s="442">
        <f t="shared" si="0"/>
        <v>0</v>
      </c>
      <c r="E32" s="441"/>
      <c r="F32" s="441"/>
      <c r="G32" s="443">
        <f t="shared" si="1"/>
        <v>0</v>
      </c>
    </row>
    <row r="33" spans="1:8">
      <c r="A33" s="282" t="s">
        <v>716</v>
      </c>
      <c r="B33" s="441"/>
      <c r="C33" s="441"/>
      <c r="D33" s="442">
        <f t="shared" si="0"/>
        <v>0</v>
      </c>
      <c r="E33" s="441"/>
      <c r="F33" s="441"/>
      <c r="G33" s="443">
        <f t="shared" si="1"/>
        <v>0</v>
      </c>
    </row>
    <row r="34" spans="1:8">
      <c r="A34" s="282" t="s">
        <v>717</v>
      </c>
      <c r="B34" s="441"/>
      <c r="C34" s="441"/>
      <c r="D34" s="442">
        <f t="shared" si="0"/>
        <v>0</v>
      </c>
      <c r="E34" s="441"/>
      <c r="F34" s="441"/>
      <c r="G34" s="443">
        <f t="shared" si="1"/>
        <v>0</v>
      </c>
    </row>
    <row r="35" spans="1:8">
      <c r="A35" s="282" t="s">
        <v>718</v>
      </c>
      <c r="B35" s="441"/>
      <c r="C35" s="441"/>
      <c r="D35" s="442">
        <f t="shared" si="0"/>
        <v>0</v>
      </c>
      <c r="E35" s="441"/>
      <c r="F35" s="441"/>
      <c r="G35" s="443">
        <f t="shared" si="1"/>
        <v>0</v>
      </c>
    </row>
    <row r="36" spans="1:8">
      <c r="A36" s="282" t="s">
        <v>719</v>
      </c>
      <c r="B36" s="441"/>
      <c r="C36" s="441"/>
      <c r="D36" s="442">
        <f t="shared" si="0"/>
        <v>0</v>
      </c>
      <c r="E36" s="441"/>
      <c r="F36" s="441"/>
      <c r="G36" s="443">
        <f t="shared" si="1"/>
        <v>0</v>
      </c>
    </row>
    <row r="37" spans="1:8">
      <c r="A37" s="282" t="s">
        <v>720</v>
      </c>
      <c r="B37" s="441"/>
      <c r="C37" s="441"/>
      <c r="D37" s="442">
        <f t="shared" si="0"/>
        <v>0</v>
      </c>
      <c r="E37" s="441"/>
      <c r="F37" s="441"/>
      <c r="G37" s="443">
        <f t="shared" si="1"/>
        <v>0</v>
      </c>
    </row>
    <row r="38" spans="1:8">
      <c r="A38" s="282" t="s">
        <v>721</v>
      </c>
      <c r="B38" s="441"/>
      <c r="C38" s="441"/>
      <c r="D38" s="442">
        <f t="shared" si="0"/>
        <v>0</v>
      </c>
      <c r="E38" s="441"/>
      <c r="F38" s="441"/>
      <c r="G38" s="443">
        <f t="shared" si="1"/>
        <v>0</v>
      </c>
    </row>
    <row r="39" spans="1:8">
      <c r="A39" s="293"/>
      <c r="B39" s="441"/>
      <c r="C39" s="441"/>
      <c r="D39" s="442" t="str">
        <f t="shared" si="0"/>
        <v/>
      </c>
      <c r="E39" s="441"/>
      <c r="F39" s="441"/>
      <c r="G39" s="443" t="str">
        <f t="shared" si="1"/>
        <v/>
      </c>
    </row>
    <row r="40" spans="1:8" ht="25.5">
      <c r="A40" s="438" t="s">
        <v>722</v>
      </c>
      <c r="B40" s="439">
        <f>SUM(B41:B44)</f>
        <v>0</v>
      </c>
      <c r="C40" s="439">
        <f>SUM(C41:C44)</f>
        <v>0</v>
      </c>
      <c r="D40" s="439">
        <f t="shared" si="0"/>
        <v>0</v>
      </c>
      <c r="E40" s="439">
        <f>SUM(E41:E44)</f>
        <v>0</v>
      </c>
      <c r="F40" s="439">
        <f>SUM(F41:F44)</f>
        <v>0</v>
      </c>
      <c r="G40" s="440">
        <f t="shared" si="1"/>
        <v>0</v>
      </c>
    </row>
    <row r="41" spans="1:8" ht="25.5">
      <c r="A41" s="444" t="s">
        <v>723</v>
      </c>
      <c r="B41" s="441">
        <v>0</v>
      </c>
      <c r="C41" s="441">
        <v>0</v>
      </c>
      <c r="D41" s="442">
        <f t="shared" si="0"/>
        <v>0</v>
      </c>
      <c r="E41" s="441">
        <v>0</v>
      </c>
      <c r="F41" s="441">
        <v>0</v>
      </c>
      <c r="G41" s="443">
        <f t="shared" si="1"/>
        <v>0</v>
      </c>
    </row>
    <row r="42" spans="1:8" ht="38.25">
      <c r="A42" s="444" t="s">
        <v>724</v>
      </c>
      <c r="B42" s="441"/>
      <c r="C42" s="441"/>
      <c r="D42" s="442">
        <f t="shared" si="0"/>
        <v>0</v>
      </c>
      <c r="E42" s="441"/>
      <c r="F42" s="441"/>
      <c r="G42" s="443">
        <f t="shared" si="1"/>
        <v>0</v>
      </c>
    </row>
    <row r="43" spans="1:8">
      <c r="A43" s="282" t="s">
        <v>725</v>
      </c>
      <c r="B43" s="441"/>
      <c r="C43" s="441"/>
      <c r="D43" s="442">
        <f t="shared" si="0"/>
        <v>0</v>
      </c>
      <c r="E43" s="441"/>
      <c r="F43" s="441"/>
      <c r="G43" s="443">
        <f t="shared" si="1"/>
        <v>0</v>
      </c>
    </row>
    <row r="44" spans="1:8" ht="15.75" thickBot="1">
      <c r="A44" s="282" t="s">
        <v>726</v>
      </c>
      <c r="B44" s="441"/>
      <c r="C44" s="441"/>
      <c r="D44" s="442">
        <f t="shared" si="0"/>
        <v>0</v>
      </c>
      <c r="E44" s="441"/>
      <c r="F44" s="441"/>
      <c r="G44" s="443">
        <f t="shared" si="1"/>
        <v>0</v>
      </c>
    </row>
    <row r="45" spans="1:8" ht="15.75" thickBot="1">
      <c r="A45" s="289" t="s">
        <v>570</v>
      </c>
      <c r="B45" s="445">
        <f>SUM(B10,B20,B29,B40)</f>
        <v>88528385</v>
      </c>
      <c r="C45" s="445">
        <f>SUM(C10,C20,C29,C40)</f>
        <v>0</v>
      </c>
      <c r="D45" s="445">
        <f>IF(A45="","",B45+C45)</f>
        <v>88528385</v>
      </c>
      <c r="E45" s="445">
        <f>SUM(E10,E20,E29,E40)</f>
        <v>76545357</v>
      </c>
      <c r="F45" s="445">
        <f>SUM(F10,F20,F29,F40)</f>
        <v>65420595</v>
      </c>
      <c r="G45" s="446">
        <f>IF(A45="","",D45-E45)</f>
        <v>11983028</v>
      </c>
      <c r="H45" s="503" t="str">
        <f>IF((B45-'ETCA II-04'!B81)&gt;0.9,"ERROR!!!!! EL MONTO NO COINCIDE CON LO REPORTADO EN EL FORMATO ETCA-II-04 EN EL TOTAL APROBADO ANUAL DEL ANALÍTICO DE EGRESOS","")</f>
        <v/>
      </c>
    </row>
    <row r="46" spans="1:8" ht="9" customHeight="1">
      <c r="A46" s="487"/>
      <c r="B46" s="490"/>
      <c r="C46" s="490"/>
      <c r="D46" s="490"/>
      <c r="E46" s="490"/>
      <c r="F46" s="490"/>
      <c r="G46" s="490"/>
      <c r="H46" s="503" t="str">
        <f>IF((C45-'ETCA II-04'!C81)&gt;0.9,"ERROR!!!!! EL MONTO NO COINCIDE CON LO REPORTADO EN EL FORMATO ETCA-II-04 EN EL TOTAL DE AMPLIACIONES/REDUCCIONES PRESENTADO EN EL ANALÍTICO DE EGRESOS","")</f>
        <v/>
      </c>
    </row>
    <row r="47" spans="1:8">
      <c r="A47" s="488"/>
      <c r="B47" s="489"/>
      <c r="C47" s="489"/>
      <c r="D47" s="490"/>
      <c r="E47" s="489"/>
      <c r="F47" s="489"/>
      <c r="G47" s="490"/>
      <c r="H47" s="503" t="str">
        <f>IF((E45-'ETCA II-04'!E81)&gt;0.9,"ERROR!!!!! EL MONTO NO COINCIDE CON LO REPORTADO EN EL FORMATO ETCA-II-04 EN EL TOTAL DEVENGADO ANUAL PRESENTADO EN EL ANALÍTICO DE EGRESOS","")</f>
        <v/>
      </c>
    </row>
    <row r="48" spans="1:8">
      <c r="A48" s="487"/>
      <c r="B48" s="490"/>
      <c r="C48" s="490"/>
      <c r="D48" s="490"/>
      <c r="E48" s="490"/>
      <c r="F48" s="490"/>
      <c r="G48" s="490"/>
      <c r="H48" s="503" t="str">
        <f>IF((F45-'ETCA II-04'!F81)&gt;0.9,"ERROR!!!!! EL MONTO NO COINCIDE CON LO REPORTADO EN EL FORMATO ETCA-II-04 EN EL TOTAL PAGADO ANUAL PRESENTADO EN EL ANALÍTICO DE EGRESOS","")</f>
        <v/>
      </c>
    </row>
    <row r="49" spans="8:8">
      <c r="H49" s="503" t="str">
        <f>IF((G45-'ETCA II-04'!G81)&gt;0.9,"ERROR!!!!! EL MONTO NO COINCIDE CON LO REPORTADO EN EL FORMATO ETCA-II-04 EN EL TOTAL SUBEJERCICIO PRESENTADO EN EL ANALÍTICO DE EGRESOS","")</f>
        <v/>
      </c>
    </row>
  </sheetData>
  <sheetProtection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scale="83" orientation="portrait" horizontalDpi="1200" verticalDpi="1200" r:id="rId1"/>
  <colBreaks count="1" manualBreakCount="1">
    <brk id="7" max="1048575" man="1"/>
  </colBreaks>
  <drawing r:id="rId2"/>
</worksheet>
</file>

<file path=xl/worksheets/sheet25.xml><?xml version="1.0" encoding="utf-8"?>
<worksheet xmlns="http://schemas.openxmlformats.org/spreadsheetml/2006/main" xmlns:r="http://schemas.openxmlformats.org/officeDocument/2006/relationships">
  <dimension ref="A1:I89"/>
  <sheetViews>
    <sheetView view="pageBreakPreview" topLeftCell="A59" zoomScale="90" zoomScaleSheetLayoutView="90" workbookViewId="0">
      <selection activeCell="K70" sqref="K70"/>
    </sheetView>
  </sheetViews>
  <sheetFormatPr baseColWidth="10" defaultColWidth="11.42578125" defaultRowHeight="15"/>
  <cols>
    <col min="1" max="1" width="4.42578125" customWidth="1"/>
    <col min="2" max="2" width="60.5703125" customWidth="1"/>
    <col min="3" max="3" width="13.7109375" style="1083" customWidth="1"/>
    <col min="4" max="4" width="10.42578125" style="1083" customWidth="1"/>
    <col min="5" max="5" width="13.5703125" style="1083" customWidth="1"/>
    <col min="6" max="6" width="12.85546875" style="1083" customWidth="1"/>
    <col min="7" max="7" width="13.28515625" style="1083" customWidth="1"/>
    <col min="8" max="8" width="13.85546875" style="1083" customWidth="1"/>
  </cols>
  <sheetData>
    <row r="1" spans="1:8" s="663" customFormat="1" ht="15.75">
      <c r="A1" s="1393" t="s">
        <v>23</v>
      </c>
      <c r="B1" s="1394"/>
      <c r="C1" s="1394"/>
      <c r="D1" s="1394"/>
      <c r="E1" s="1394"/>
      <c r="F1" s="1394"/>
      <c r="G1" s="1394"/>
      <c r="H1" s="1395"/>
    </row>
    <row r="2" spans="1:8" s="663" customFormat="1" ht="12" customHeight="1">
      <c r="A2" s="1396" t="str">
        <f>'ETCA-I-01'!A3:G3</f>
        <v>TELEVISORA DE HERMOSILLO, S.A. de C.V.</v>
      </c>
      <c r="B2" s="1397"/>
      <c r="C2" s="1397"/>
      <c r="D2" s="1397"/>
      <c r="E2" s="1397"/>
      <c r="F2" s="1397"/>
      <c r="G2" s="1397"/>
      <c r="H2" s="1398"/>
    </row>
    <row r="3" spans="1:8" s="663" customFormat="1">
      <c r="A3" s="1445" t="s">
        <v>571</v>
      </c>
      <c r="B3" s="1446"/>
      <c r="C3" s="1446"/>
      <c r="D3" s="1446"/>
      <c r="E3" s="1446"/>
      <c r="F3" s="1446"/>
      <c r="G3" s="1446"/>
      <c r="H3" s="1447"/>
    </row>
    <row r="4" spans="1:8" s="663" customFormat="1" ht="11.25" customHeight="1">
      <c r="A4" s="1445" t="s">
        <v>695</v>
      </c>
      <c r="B4" s="1446"/>
      <c r="C4" s="1446"/>
      <c r="D4" s="1446"/>
      <c r="E4" s="1446"/>
      <c r="F4" s="1446"/>
      <c r="G4" s="1446"/>
      <c r="H4" s="1447"/>
    </row>
    <row r="5" spans="1:8" s="663" customFormat="1" ht="11.25" customHeight="1">
      <c r="A5" s="1445" t="str">
        <f>'ETCA-I-03'!A4:D4</f>
        <v>Del 01 de Enero al 30 de Septiembre de 2019</v>
      </c>
      <c r="B5" s="1446"/>
      <c r="C5" s="1446"/>
      <c r="D5" s="1446"/>
      <c r="E5" s="1446"/>
      <c r="F5" s="1446"/>
      <c r="G5" s="1446"/>
      <c r="H5" s="1447"/>
    </row>
    <row r="6" spans="1:8" s="663" customFormat="1" ht="12.75" customHeight="1" thickBot="1">
      <c r="A6" s="1438" t="s">
        <v>87</v>
      </c>
      <c r="B6" s="1448"/>
      <c r="C6" s="1448"/>
      <c r="D6" s="1448"/>
      <c r="E6" s="1448"/>
      <c r="F6" s="1448"/>
      <c r="G6" s="1448"/>
      <c r="H6" s="1449"/>
    </row>
    <row r="7" spans="1:8" s="663" customFormat="1" ht="15.75" thickBot="1">
      <c r="A7" s="1436" t="s">
        <v>88</v>
      </c>
      <c r="B7" s="1437"/>
      <c r="C7" s="1440" t="s">
        <v>573</v>
      </c>
      <c r="D7" s="1441"/>
      <c r="E7" s="1441"/>
      <c r="F7" s="1441"/>
      <c r="G7" s="1442"/>
      <c r="H7" s="1443" t="s">
        <v>574</v>
      </c>
    </row>
    <row r="8" spans="1:8" s="663" customFormat="1" ht="39" thickBot="1">
      <c r="A8" s="1438"/>
      <c r="B8" s="1439"/>
      <c r="C8" s="1150" t="s">
        <v>575</v>
      </c>
      <c r="D8" s="1150" t="s">
        <v>576</v>
      </c>
      <c r="E8" s="1150" t="s">
        <v>577</v>
      </c>
      <c r="F8" s="1150" t="s">
        <v>444</v>
      </c>
      <c r="G8" s="1150" t="s">
        <v>675</v>
      </c>
      <c r="H8" s="1444"/>
    </row>
    <row r="9" spans="1:8">
      <c r="A9" s="1430"/>
      <c r="B9" s="1431"/>
      <c r="C9" s="1151"/>
      <c r="D9" s="1151"/>
      <c r="E9" s="1151"/>
      <c r="F9" s="1151"/>
      <c r="G9" s="1151"/>
      <c r="H9" s="1151"/>
    </row>
    <row r="10" spans="1:8" ht="16.5" customHeight="1">
      <c r="A10" s="1432" t="s">
        <v>727</v>
      </c>
      <c r="B10" s="1433"/>
      <c r="C10" s="1149">
        <f t="shared" ref="C10:H10" si="0">+C11+C21+C30+C41</f>
        <v>88528385</v>
      </c>
      <c r="D10" s="1149">
        <f t="shared" si="0"/>
        <v>0</v>
      </c>
      <c r="E10" s="1149">
        <f t="shared" si="0"/>
        <v>88528385</v>
      </c>
      <c r="F10" s="1149">
        <f t="shared" si="0"/>
        <v>76545357</v>
      </c>
      <c r="G10" s="1149">
        <f t="shared" si="0"/>
        <v>65420595</v>
      </c>
      <c r="H10" s="1149">
        <f t="shared" si="0"/>
        <v>11983028</v>
      </c>
    </row>
    <row r="11" spans="1:8">
      <c r="A11" s="1434" t="s">
        <v>728</v>
      </c>
      <c r="B11" s="1435"/>
      <c r="C11" s="1152">
        <f t="shared" ref="C11:H11" si="1">SUM(C12:C19)</f>
        <v>0</v>
      </c>
      <c r="D11" s="1152">
        <f t="shared" si="1"/>
        <v>0</v>
      </c>
      <c r="E11" s="1152">
        <f t="shared" si="1"/>
        <v>0</v>
      </c>
      <c r="F11" s="1152">
        <f t="shared" si="1"/>
        <v>0</v>
      </c>
      <c r="G11" s="1152">
        <f t="shared" si="1"/>
        <v>0</v>
      </c>
      <c r="H11" s="1152">
        <f t="shared" si="1"/>
        <v>0</v>
      </c>
    </row>
    <row r="12" spans="1:8">
      <c r="A12" s="706"/>
      <c r="B12" s="707" t="s">
        <v>729</v>
      </c>
      <c r="C12" s="1153"/>
      <c r="D12" s="1153"/>
      <c r="E12" s="1152">
        <f>C12+D12</f>
        <v>0</v>
      </c>
      <c r="F12" s="1153"/>
      <c r="G12" s="1153"/>
      <c r="H12" s="1152">
        <f>+E12-F12</f>
        <v>0</v>
      </c>
    </row>
    <row r="13" spans="1:8">
      <c r="A13" s="706"/>
      <c r="B13" s="707" t="s">
        <v>730</v>
      </c>
      <c r="C13" s="1153"/>
      <c r="D13" s="1153"/>
      <c r="E13" s="1152">
        <f t="shared" ref="E13:E19" si="2">C13+D13</f>
        <v>0</v>
      </c>
      <c r="F13" s="1153"/>
      <c r="G13" s="1153"/>
      <c r="H13" s="1152">
        <f t="shared" ref="H13:H28" si="3">+E13-F13</f>
        <v>0</v>
      </c>
    </row>
    <row r="14" spans="1:8">
      <c r="A14" s="706"/>
      <c r="B14" s="707" t="s">
        <v>731</v>
      </c>
      <c r="C14" s="1153"/>
      <c r="D14" s="1153"/>
      <c r="E14" s="1152">
        <f t="shared" si="2"/>
        <v>0</v>
      </c>
      <c r="F14" s="1153"/>
      <c r="G14" s="1153"/>
      <c r="H14" s="1152">
        <f t="shared" si="3"/>
        <v>0</v>
      </c>
    </row>
    <row r="15" spans="1:8">
      <c r="A15" s="706"/>
      <c r="B15" s="707" t="s">
        <v>732</v>
      </c>
      <c r="C15" s="1153"/>
      <c r="D15" s="1153"/>
      <c r="E15" s="1152">
        <f t="shared" si="2"/>
        <v>0</v>
      </c>
      <c r="F15" s="1153"/>
      <c r="G15" s="1153"/>
      <c r="H15" s="1152">
        <f t="shared" si="3"/>
        <v>0</v>
      </c>
    </row>
    <row r="16" spans="1:8">
      <c r="A16" s="706"/>
      <c r="B16" s="707" t="s">
        <v>733</v>
      </c>
      <c r="C16" s="1153"/>
      <c r="D16" s="1153"/>
      <c r="E16" s="1152">
        <f t="shared" si="2"/>
        <v>0</v>
      </c>
      <c r="F16" s="1153"/>
      <c r="G16" s="1153"/>
      <c r="H16" s="1152">
        <f t="shared" si="3"/>
        <v>0</v>
      </c>
    </row>
    <row r="17" spans="1:8">
      <c r="A17" s="706"/>
      <c r="B17" s="707" t="s">
        <v>734</v>
      </c>
      <c r="C17" s="1153"/>
      <c r="D17" s="1153"/>
      <c r="E17" s="1152">
        <f t="shared" si="2"/>
        <v>0</v>
      </c>
      <c r="F17" s="1153"/>
      <c r="G17" s="1153"/>
      <c r="H17" s="1152">
        <f t="shared" si="3"/>
        <v>0</v>
      </c>
    </row>
    <row r="18" spans="1:8">
      <c r="A18" s="706"/>
      <c r="B18" s="707" t="s">
        <v>735</v>
      </c>
      <c r="C18" s="1153"/>
      <c r="D18" s="1153"/>
      <c r="E18" s="1152">
        <f t="shared" si="2"/>
        <v>0</v>
      </c>
      <c r="F18" s="1153"/>
      <c r="G18" s="1153"/>
      <c r="H18" s="1152">
        <f t="shared" si="3"/>
        <v>0</v>
      </c>
    </row>
    <row r="19" spans="1:8">
      <c r="A19" s="706"/>
      <c r="B19" s="707" t="s">
        <v>736</v>
      </c>
      <c r="C19" s="1153"/>
      <c r="D19" s="1153"/>
      <c r="E19" s="1152">
        <f t="shared" si="2"/>
        <v>0</v>
      </c>
      <c r="F19" s="1153"/>
      <c r="G19" s="1153"/>
      <c r="H19" s="1152">
        <f t="shared" si="3"/>
        <v>0</v>
      </c>
    </row>
    <row r="20" spans="1:8">
      <c r="A20" s="708"/>
      <c r="B20" s="709"/>
      <c r="C20" s="1154"/>
      <c r="D20" s="1154"/>
      <c r="E20" s="1154"/>
      <c r="F20" s="1154"/>
      <c r="G20" s="1154"/>
      <c r="H20" s="1155" t="s">
        <v>248</v>
      </c>
    </row>
    <row r="21" spans="1:8">
      <c r="A21" s="1434" t="s">
        <v>737</v>
      </c>
      <c r="B21" s="1435"/>
      <c r="C21" s="1152">
        <f t="shared" ref="C21:H21" si="4">SUM(C22:C28)</f>
        <v>88528385</v>
      </c>
      <c r="D21" s="1152">
        <f t="shared" si="4"/>
        <v>0</v>
      </c>
      <c r="E21" s="1152">
        <f t="shared" si="4"/>
        <v>88528385</v>
      </c>
      <c r="F21" s="1152">
        <f t="shared" si="4"/>
        <v>76545357</v>
      </c>
      <c r="G21" s="1152">
        <f t="shared" si="4"/>
        <v>65420595</v>
      </c>
      <c r="H21" s="1152">
        <f t="shared" si="4"/>
        <v>11983028</v>
      </c>
    </row>
    <row r="22" spans="1:8">
      <c r="A22" s="706"/>
      <c r="B22" s="707" t="s">
        <v>738</v>
      </c>
      <c r="C22" s="1153"/>
      <c r="D22" s="1153"/>
      <c r="E22" s="1152">
        <f t="shared" ref="E22:E28" si="5">C22+D22</f>
        <v>0</v>
      </c>
      <c r="F22" s="1153"/>
      <c r="G22" s="1153"/>
      <c r="H22" s="1152">
        <f t="shared" si="3"/>
        <v>0</v>
      </c>
    </row>
    <row r="23" spans="1:8">
      <c r="A23" s="706"/>
      <c r="B23" s="707" t="s">
        <v>739</v>
      </c>
      <c r="C23" s="1153"/>
      <c r="D23" s="1153"/>
      <c r="E23" s="1152">
        <f t="shared" si="5"/>
        <v>0</v>
      </c>
      <c r="F23" s="1153"/>
      <c r="G23" s="1153"/>
      <c r="H23" s="1152">
        <f t="shared" si="3"/>
        <v>0</v>
      </c>
    </row>
    <row r="24" spans="1:8">
      <c r="A24" s="706"/>
      <c r="B24" s="707" t="s">
        <v>740</v>
      </c>
      <c r="C24" s="1153"/>
      <c r="D24" s="1153"/>
      <c r="E24" s="1152">
        <f t="shared" si="5"/>
        <v>0</v>
      </c>
      <c r="F24" s="1153"/>
      <c r="G24" s="1153"/>
      <c r="H24" s="1152">
        <f t="shared" si="3"/>
        <v>0</v>
      </c>
    </row>
    <row r="25" spans="1:8">
      <c r="A25" s="706"/>
      <c r="B25" s="707" t="s">
        <v>741</v>
      </c>
      <c r="C25" s="1153"/>
      <c r="D25" s="1153"/>
      <c r="E25" s="1152">
        <f t="shared" si="5"/>
        <v>0</v>
      </c>
      <c r="F25" s="1153"/>
      <c r="G25" s="1153"/>
      <c r="H25" s="1152">
        <f t="shared" si="3"/>
        <v>0</v>
      </c>
    </row>
    <row r="26" spans="1:8">
      <c r="A26" s="706"/>
      <c r="B26" s="707" t="s">
        <v>742</v>
      </c>
      <c r="C26" s="1153">
        <f>+'ETCA-II-13'!C134</f>
        <v>88528385</v>
      </c>
      <c r="D26" s="1153">
        <f>+'ETCA-II-13'!D134</f>
        <v>0</v>
      </c>
      <c r="E26" s="1152">
        <f t="shared" si="5"/>
        <v>88528385</v>
      </c>
      <c r="F26" s="1153">
        <f>+'ETCA-II-13'!F134</f>
        <v>76545357</v>
      </c>
      <c r="G26" s="1153">
        <f>+'ETCA-II-13'!G134</f>
        <v>65420595</v>
      </c>
      <c r="H26" s="1152">
        <f t="shared" si="3"/>
        <v>11983028</v>
      </c>
    </row>
    <row r="27" spans="1:8">
      <c r="A27" s="706"/>
      <c r="B27" s="707" t="s">
        <v>743</v>
      </c>
      <c r="C27" s="1153"/>
      <c r="D27" s="1153"/>
      <c r="E27" s="1152">
        <f t="shared" si="5"/>
        <v>0</v>
      </c>
      <c r="F27" s="1153"/>
      <c r="G27" s="1153"/>
      <c r="H27" s="1152">
        <f t="shared" si="3"/>
        <v>0</v>
      </c>
    </row>
    <row r="28" spans="1:8">
      <c r="A28" s="706"/>
      <c r="B28" s="707" t="s">
        <v>744</v>
      </c>
      <c r="C28" s="1153"/>
      <c r="D28" s="1153"/>
      <c r="E28" s="1152">
        <f t="shared" si="5"/>
        <v>0</v>
      </c>
      <c r="F28" s="1153"/>
      <c r="G28" s="1153"/>
      <c r="H28" s="1152">
        <f t="shared" si="3"/>
        <v>0</v>
      </c>
    </row>
    <row r="29" spans="1:8">
      <c r="A29" s="708"/>
      <c r="B29" s="709"/>
      <c r="C29" s="1156"/>
      <c r="D29" s="1156"/>
      <c r="E29" s="1156"/>
      <c r="F29" s="1156"/>
      <c r="G29" s="1156"/>
      <c r="H29" s="1156"/>
    </row>
    <row r="30" spans="1:8">
      <c r="A30" s="1434" t="s">
        <v>745</v>
      </c>
      <c r="B30" s="1435"/>
      <c r="C30" s="1152">
        <f t="shared" ref="C30:H30" si="6">SUM(C31:C39)</f>
        <v>0</v>
      </c>
      <c r="D30" s="1152">
        <f t="shared" si="6"/>
        <v>0</v>
      </c>
      <c r="E30" s="1152">
        <f t="shared" si="6"/>
        <v>0</v>
      </c>
      <c r="F30" s="1152">
        <f t="shared" si="6"/>
        <v>0</v>
      </c>
      <c r="G30" s="1152">
        <f t="shared" si="6"/>
        <v>0</v>
      </c>
      <c r="H30" s="1152">
        <f t="shared" si="6"/>
        <v>0</v>
      </c>
    </row>
    <row r="31" spans="1:8">
      <c r="A31" s="706"/>
      <c r="B31" s="707" t="s">
        <v>746</v>
      </c>
      <c r="C31" s="1153"/>
      <c r="D31" s="1153"/>
      <c r="E31" s="1152">
        <f t="shared" ref="E31:E39" si="7">C31+D31</f>
        <v>0</v>
      </c>
      <c r="F31" s="1153"/>
      <c r="G31" s="1153"/>
      <c r="H31" s="1152">
        <f t="shared" ref="H31:H39" si="8">+E31-F31</f>
        <v>0</v>
      </c>
    </row>
    <row r="32" spans="1:8">
      <c r="A32" s="706"/>
      <c r="B32" s="707" t="s">
        <v>747</v>
      </c>
      <c r="C32" s="1153"/>
      <c r="D32" s="1153"/>
      <c r="E32" s="1152">
        <f t="shared" si="7"/>
        <v>0</v>
      </c>
      <c r="F32" s="1153"/>
      <c r="G32" s="1153"/>
      <c r="H32" s="1152">
        <f t="shared" si="8"/>
        <v>0</v>
      </c>
    </row>
    <row r="33" spans="1:8">
      <c r="A33" s="706"/>
      <c r="B33" s="707" t="s">
        <v>748</v>
      </c>
      <c r="C33" s="1153"/>
      <c r="D33" s="1153"/>
      <c r="E33" s="1152">
        <f t="shared" si="7"/>
        <v>0</v>
      </c>
      <c r="F33" s="1153"/>
      <c r="G33" s="1153"/>
      <c r="H33" s="1152">
        <f t="shared" si="8"/>
        <v>0</v>
      </c>
    </row>
    <row r="34" spans="1:8" ht="15.75" thickBot="1">
      <c r="A34" s="710"/>
      <c r="B34" s="711" t="s">
        <v>749</v>
      </c>
      <c r="C34" s="1157"/>
      <c r="D34" s="1157"/>
      <c r="E34" s="1158">
        <f t="shared" si="7"/>
        <v>0</v>
      </c>
      <c r="F34" s="1157"/>
      <c r="G34" s="1157"/>
      <c r="H34" s="1158">
        <f t="shared" si="8"/>
        <v>0</v>
      </c>
    </row>
    <row r="35" spans="1:8">
      <c r="A35" s="706"/>
      <c r="B35" s="707" t="s">
        <v>750</v>
      </c>
      <c r="C35" s="1153"/>
      <c r="D35" s="1153"/>
      <c r="E35" s="1152">
        <f t="shared" si="7"/>
        <v>0</v>
      </c>
      <c r="F35" s="1153"/>
      <c r="G35" s="1153"/>
      <c r="H35" s="1152">
        <f t="shared" si="8"/>
        <v>0</v>
      </c>
    </row>
    <row r="36" spans="1:8">
      <c r="A36" s="706"/>
      <c r="B36" s="707" t="s">
        <v>751</v>
      </c>
      <c r="C36" s="1153"/>
      <c r="D36" s="1153"/>
      <c r="E36" s="1152">
        <f t="shared" si="7"/>
        <v>0</v>
      </c>
      <c r="F36" s="1153"/>
      <c r="G36" s="1153"/>
      <c r="H36" s="1152">
        <f t="shared" si="8"/>
        <v>0</v>
      </c>
    </row>
    <row r="37" spans="1:8">
      <c r="A37" s="706"/>
      <c r="B37" s="707" t="s">
        <v>752</v>
      </c>
      <c r="C37" s="1153"/>
      <c r="D37" s="1153"/>
      <c r="E37" s="1152">
        <f t="shared" si="7"/>
        <v>0</v>
      </c>
      <c r="F37" s="1153"/>
      <c r="G37" s="1153"/>
      <c r="H37" s="1152">
        <f t="shared" si="8"/>
        <v>0</v>
      </c>
    </row>
    <row r="38" spans="1:8">
      <c r="A38" s="706"/>
      <c r="B38" s="707" t="s">
        <v>753</v>
      </c>
      <c r="C38" s="1153"/>
      <c r="D38" s="1153"/>
      <c r="E38" s="1152">
        <f t="shared" si="7"/>
        <v>0</v>
      </c>
      <c r="F38" s="1153"/>
      <c r="G38" s="1153"/>
      <c r="H38" s="1152">
        <f t="shared" si="8"/>
        <v>0</v>
      </c>
    </row>
    <row r="39" spans="1:8">
      <c r="A39" s="706"/>
      <c r="B39" s="707" t="s">
        <v>754</v>
      </c>
      <c r="C39" s="1153"/>
      <c r="D39" s="1153"/>
      <c r="E39" s="1152">
        <f t="shared" si="7"/>
        <v>0</v>
      </c>
      <c r="F39" s="1153"/>
      <c r="G39" s="1153"/>
      <c r="H39" s="1152">
        <f t="shared" si="8"/>
        <v>0</v>
      </c>
    </row>
    <row r="40" spans="1:8">
      <c r="A40" s="706"/>
      <c r="B40" s="707"/>
      <c r="C40" s="1153"/>
      <c r="D40" s="1153"/>
      <c r="E40" s="1152"/>
      <c r="F40" s="1153"/>
      <c r="G40" s="1153"/>
      <c r="H40" s="1152"/>
    </row>
    <row r="41" spans="1:8">
      <c r="A41" s="706" t="s">
        <v>755</v>
      </c>
      <c r="B41" s="707"/>
      <c r="C41" s="1155">
        <f t="shared" ref="C41:H41" si="9">SUM(C42:C45)</f>
        <v>0</v>
      </c>
      <c r="D41" s="1155">
        <f t="shared" si="9"/>
        <v>0</v>
      </c>
      <c r="E41" s="1155">
        <f t="shared" si="9"/>
        <v>0</v>
      </c>
      <c r="F41" s="1155">
        <f t="shared" si="9"/>
        <v>0</v>
      </c>
      <c r="G41" s="1155">
        <f t="shared" si="9"/>
        <v>0</v>
      </c>
      <c r="H41" s="1155">
        <f t="shared" si="9"/>
        <v>0</v>
      </c>
    </row>
    <row r="42" spans="1:8">
      <c r="A42" s="706"/>
      <c r="B42" s="707" t="s">
        <v>756</v>
      </c>
      <c r="C42" s="1153"/>
      <c r="D42" s="1153"/>
      <c r="E42" s="1152">
        <f>C42+D42</f>
        <v>0</v>
      </c>
      <c r="F42" s="1153"/>
      <c r="G42" s="1153"/>
      <c r="H42" s="1152">
        <f>+E42-F42</f>
        <v>0</v>
      </c>
    </row>
    <row r="43" spans="1:8">
      <c r="A43" s="706"/>
      <c r="B43" s="707" t="s">
        <v>757</v>
      </c>
      <c r="C43" s="1153"/>
      <c r="D43" s="1153"/>
      <c r="E43" s="1152">
        <f>C43+D43</f>
        <v>0</v>
      </c>
      <c r="F43" s="1153"/>
      <c r="G43" s="1153"/>
      <c r="H43" s="1152">
        <f>+E43-F43</f>
        <v>0</v>
      </c>
    </row>
    <row r="44" spans="1:8">
      <c r="A44" s="706"/>
      <c r="B44" s="707" t="s">
        <v>758</v>
      </c>
      <c r="C44" s="1153"/>
      <c r="D44" s="1153"/>
      <c r="E44" s="1152">
        <f>C44+D44</f>
        <v>0</v>
      </c>
      <c r="F44" s="1153"/>
      <c r="G44" s="1153"/>
      <c r="H44" s="1152">
        <f>+E44-F44</f>
        <v>0</v>
      </c>
    </row>
    <row r="45" spans="1:8">
      <c r="A45" s="706"/>
      <c r="B45" s="707" t="s">
        <v>759</v>
      </c>
      <c r="C45" s="1153"/>
      <c r="D45" s="1153"/>
      <c r="E45" s="1152">
        <f>C45+D45</f>
        <v>0</v>
      </c>
      <c r="F45" s="1153"/>
      <c r="G45" s="1153"/>
      <c r="H45" s="1152">
        <f>+E45-F45</f>
        <v>0</v>
      </c>
    </row>
    <row r="46" spans="1:8">
      <c r="A46" s="706"/>
      <c r="B46" s="707"/>
      <c r="C46" s="1153"/>
      <c r="D46" s="1153"/>
      <c r="E46" s="1152"/>
      <c r="F46" s="1153"/>
      <c r="G46" s="1153"/>
      <c r="H46" s="1152"/>
    </row>
    <row r="47" spans="1:8">
      <c r="A47" s="706" t="s">
        <v>760</v>
      </c>
      <c r="B47" s="707"/>
      <c r="C47" s="1155">
        <f t="shared" ref="C47:H47" si="10">+C48+C58+C66+C77</f>
        <v>0</v>
      </c>
      <c r="D47" s="1155">
        <f t="shared" si="10"/>
        <v>0</v>
      </c>
      <c r="E47" s="1155">
        <f t="shared" si="10"/>
        <v>0</v>
      </c>
      <c r="F47" s="1155">
        <f t="shared" si="10"/>
        <v>0</v>
      </c>
      <c r="G47" s="1155">
        <f t="shared" si="10"/>
        <v>0</v>
      </c>
      <c r="H47" s="1155">
        <f t="shared" si="10"/>
        <v>0</v>
      </c>
    </row>
    <row r="48" spans="1:8">
      <c r="A48" s="706" t="s">
        <v>728</v>
      </c>
      <c r="B48" s="707"/>
      <c r="C48" s="1155">
        <f t="shared" ref="C48:H48" si="11">SUM(C49:C56)</f>
        <v>0</v>
      </c>
      <c r="D48" s="1155">
        <f t="shared" si="11"/>
        <v>0</v>
      </c>
      <c r="E48" s="1155">
        <f t="shared" si="11"/>
        <v>0</v>
      </c>
      <c r="F48" s="1155">
        <f t="shared" si="11"/>
        <v>0</v>
      </c>
      <c r="G48" s="1155">
        <f t="shared" si="11"/>
        <v>0</v>
      </c>
      <c r="H48" s="1155">
        <f t="shared" si="11"/>
        <v>0</v>
      </c>
    </row>
    <row r="49" spans="1:8">
      <c r="A49" s="706"/>
      <c r="B49" s="707" t="s">
        <v>729</v>
      </c>
      <c r="C49" s="1153"/>
      <c r="D49" s="1153"/>
      <c r="E49" s="1152">
        <f t="shared" ref="E49:E56" si="12">C49+D49</f>
        <v>0</v>
      </c>
      <c r="F49" s="1153"/>
      <c r="G49" s="1153"/>
      <c r="H49" s="1152">
        <f t="shared" ref="H49:H56" si="13">+E49-F49</f>
        <v>0</v>
      </c>
    </row>
    <row r="50" spans="1:8">
      <c r="A50" s="706"/>
      <c r="B50" s="707" t="s">
        <v>730</v>
      </c>
      <c r="C50" s="1153"/>
      <c r="D50" s="1153"/>
      <c r="E50" s="1152">
        <f t="shared" si="12"/>
        <v>0</v>
      </c>
      <c r="F50" s="1153"/>
      <c r="G50" s="1153"/>
      <c r="H50" s="1152">
        <f t="shared" si="13"/>
        <v>0</v>
      </c>
    </row>
    <row r="51" spans="1:8">
      <c r="A51" s="706"/>
      <c r="B51" s="707" t="s">
        <v>731</v>
      </c>
      <c r="C51" s="1153"/>
      <c r="D51" s="1153"/>
      <c r="E51" s="1152">
        <f t="shared" si="12"/>
        <v>0</v>
      </c>
      <c r="F51" s="1153"/>
      <c r="G51" s="1153"/>
      <c r="H51" s="1152">
        <f t="shared" si="13"/>
        <v>0</v>
      </c>
    </row>
    <row r="52" spans="1:8">
      <c r="A52" s="706"/>
      <c r="B52" s="707" t="s">
        <v>732</v>
      </c>
      <c r="C52" s="1153"/>
      <c r="D52" s="1153"/>
      <c r="E52" s="1152">
        <f t="shared" si="12"/>
        <v>0</v>
      </c>
      <c r="F52" s="1153"/>
      <c r="G52" s="1153"/>
      <c r="H52" s="1152">
        <f t="shared" si="13"/>
        <v>0</v>
      </c>
    </row>
    <row r="53" spans="1:8">
      <c r="A53" s="706"/>
      <c r="B53" s="707" t="s">
        <v>733</v>
      </c>
      <c r="C53" s="1153"/>
      <c r="D53" s="1153"/>
      <c r="E53" s="1152">
        <f t="shared" si="12"/>
        <v>0</v>
      </c>
      <c r="F53" s="1153"/>
      <c r="G53" s="1153"/>
      <c r="H53" s="1152">
        <f t="shared" si="13"/>
        <v>0</v>
      </c>
    </row>
    <row r="54" spans="1:8">
      <c r="A54" s="706"/>
      <c r="B54" s="707" t="s">
        <v>734</v>
      </c>
      <c r="C54" s="1153"/>
      <c r="D54" s="1153"/>
      <c r="E54" s="1152">
        <f t="shared" si="12"/>
        <v>0</v>
      </c>
      <c r="F54" s="1153"/>
      <c r="G54" s="1153"/>
      <c r="H54" s="1152">
        <f t="shared" si="13"/>
        <v>0</v>
      </c>
    </row>
    <row r="55" spans="1:8">
      <c r="A55" s="706"/>
      <c r="B55" s="707" t="s">
        <v>735</v>
      </c>
      <c r="C55" s="1153"/>
      <c r="D55" s="1153"/>
      <c r="E55" s="1152">
        <f t="shared" si="12"/>
        <v>0</v>
      </c>
      <c r="F55" s="1153"/>
      <c r="G55" s="1153"/>
      <c r="H55" s="1152">
        <f t="shared" si="13"/>
        <v>0</v>
      </c>
    </row>
    <row r="56" spans="1:8">
      <c r="A56" s="706"/>
      <c r="B56" s="707" t="s">
        <v>736</v>
      </c>
      <c r="C56" s="1153"/>
      <c r="D56" s="1153"/>
      <c r="E56" s="1152">
        <f t="shared" si="12"/>
        <v>0</v>
      </c>
      <c r="F56" s="1153"/>
      <c r="G56" s="1153"/>
      <c r="H56" s="1152">
        <f t="shared" si="13"/>
        <v>0</v>
      </c>
    </row>
    <row r="57" spans="1:8">
      <c r="A57" s="706"/>
      <c r="B57" s="707"/>
      <c r="C57" s="1153"/>
      <c r="D57" s="1153"/>
      <c r="E57" s="1152"/>
      <c r="F57" s="1153"/>
      <c r="G57" s="1153"/>
      <c r="H57" s="1152"/>
    </row>
    <row r="58" spans="1:8">
      <c r="A58" s="706" t="s">
        <v>737</v>
      </c>
      <c r="B58" s="707"/>
      <c r="C58" s="1155">
        <f t="shared" ref="C58:H58" si="14">SUM(C59:C65)</f>
        <v>0</v>
      </c>
      <c r="D58" s="1155">
        <f t="shared" si="14"/>
        <v>0</v>
      </c>
      <c r="E58" s="1155">
        <f t="shared" si="14"/>
        <v>0</v>
      </c>
      <c r="F58" s="1155">
        <f t="shared" si="14"/>
        <v>0</v>
      </c>
      <c r="G58" s="1155">
        <f t="shared" si="14"/>
        <v>0</v>
      </c>
      <c r="H58" s="1155">
        <f t="shared" si="14"/>
        <v>0</v>
      </c>
    </row>
    <row r="59" spans="1:8">
      <c r="A59" s="706"/>
      <c r="B59" s="707" t="s">
        <v>738</v>
      </c>
      <c r="C59" s="1153"/>
      <c r="D59" s="1153"/>
      <c r="E59" s="1152">
        <f t="shared" ref="E59:E65" si="15">C59+D59</f>
        <v>0</v>
      </c>
      <c r="F59" s="1153"/>
      <c r="G59" s="1153"/>
      <c r="H59" s="1152">
        <f t="shared" ref="H59:H65" si="16">+E59-F59</f>
        <v>0</v>
      </c>
    </row>
    <row r="60" spans="1:8">
      <c r="A60" s="706"/>
      <c r="B60" s="707" t="s">
        <v>739</v>
      </c>
      <c r="C60" s="1153"/>
      <c r="D60" s="1153"/>
      <c r="E60" s="1152">
        <f t="shared" si="15"/>
        <v>0</v>
      </c>
      <c r="F60" s="1153"/>
      <c r="G60" s="1153"/>
      <c r="H60" s="1152">
        <f t="shared" si="16"/>
        <v>0</v>
      </c>
    </row>
    <row r="61" spans="1:8">
      <c r="A61" s="706"/>
      <c r="B61" s="707" t="s">
        <v>740</v>
      </c>
      <c r="C61" s="1153"/>
      <c r="D61" s="1153"/>
      <c r="E61" s="1152">
        <f t="shared" si="15"/>
        <v>0</v>
      </c>
      <c r="F61" s="1153"/>
      <c r="G61" s="1153"/>
      <c r="H61" s="1152">
        <f t="shared" si="16"/>
        <v>0</v>
      </c>
    </row>
    <row r="62" spans="1:8">
      <c r="A62" s="706"/>
      <c r="B62" s="707" t="s">
        <v>741</v>
      </c>
      <c r="C62" s="1153"/>
      <c r="D62" s="1153"/>
      <c r="E62" s="1152">
        <f t="shared" si="15"/>
        <v>0</v>
      </c>
      <c r="F62" s="1153"/>
      <c r="G62" s="1153"/>
      <c r="H62" s="1152">
        <f t="shared" si="16"/>
        <v>0</v>
      </c>
    </row>
    <row r="63" spans="1:8">
      <c r="A63" s="706"/>
      <c r="B63" s="707" t="s">
        <v>742</v>
      </c>
      <c r="C63" s="1153"/>
      <c r="D63" s="1153"/>
      <c r="E63" s="1152">
        <f t="shared" si="15"/>
        <v>0</v>
      </c>
      <c r="F63" s="1153"/>
      <c r="G63" s="1153"/>
      <c r="H63" s="1152">
        <f t="shared" si="16"/>
        <v>0</v>
      </c>
    </row>
    <row r="64" spans="1:8">
      <c r="A64" s="706"/>
      <c r="B64" s="707" t="s">
        <v>743</v>
      </c>
      <c r="C64" s="1153"/>
      <c r="D64" s="1153"/>
      <c r="E64" s="1152">
        <f t="shared" si="15"/>
        <v>0</v>
      </c>
      <c r="F64" s="1153"/>
      <c r="G64" s="1153"/>
      <c r="H64" s="1152">
        <f t="shared" si="16"/>
        <v>0</v>
      </c>
    </row>
    <row r="65" spans="1:8" ht="15.75" thickBot="1">
      <c r="A65" s="710"/>
      <c r="B65" s="711" t="s">
        <v>744</v>
      </c>
      <c r="C65" s="1157"/>
      <c r="D65" s="1157"/>
      <c r="E65" s="1158">
        <f t="shared" si="15"/>
        <v>0</v>
      </c>
      <c r="F65" s="1157"/>
      <c r="G65" s="1157"/>
      <c r="H65" s="1158">
        <f t="shared" si="16"/>
        <v>0</v>
      </c>
    </row>
    <row r="66" spans="1:8">
      <c r="A66" s="706" t="s">
        <v>745</v>
      </c>
      <c r="B66" s="707"/>
      <c r="C66" s="1155">
        <f t="shared" ref="C66:H66" si="17">SUM(C67:C75)</f>
        <v>0</v>
      </c>
      <c r="D66" s="1155">
        <f t="shared" si="17"/>
        <v>0</v>
      </c>
      <c r="E66" s="1155">
        <f t="shared" si="17"/>
        <v>0</v>
      </c>
      <c r="F66" s="1155">
        <f t="shared" si="17"/>
        <v>0</v>
      </c>
      <c r="G66" s="1155">
        <f t="shared" si="17"/>
        <v>0</v>
      </c>
      <c r="H66" s="1155">
        <f t="shared" si="17"/>
        <v>0</v>
      </c>
    </row>
    <row r="67" spans="1:8">
      <c r="A67" s="706"/>
      <c r="B67" s="707" t="s">
        <v>746</v>
      </c>
      <c r="C67" s="1153"/>
      <c r="D67" s="1153"/>
      <c r="E67" s="1152">
        <f t="shared" ref="E67:E75" si="18">C67+D67</f>
        <v>0</v>
      </c>
      <c r="F67" s="1153"/>
      <c r="G67" s="1153"/>
      <c r="H67" s="1152">
        <f t="shared" ref="H67:H75" si="19">+E67-F67</f>
        <v>0</v>
      </c>
    </row>
    <row r="68" spans="1:8">
      <c r="A68" s="706"/>
      <c r="B68" s="707" t="s">
        <v>747</v>
      </c>
      <c r="C68" s="1153"/>
      <c r="D68" s="1153"/>
      <c r="E68" s="1152"/>
      <c r="F68" s="1153"/>
      <c r="G68" s="1153"/>
      <c r="H68" s="1152">
        <f t="shared" si="19"/>
        <v>0</v>
      </c>
    </row>
    <row r="69" spans="1:8">
      <c r="A69" s="706"/>
      <c r="B69" s="707" t="s">
        <v>748</v>
      </c>
      <c r="C69" s="1153"/>
      <c r="D69" s="1153"/>
      <c r="E69" s="1152">
        <f t="shared" si="18"/>
        <v>0</v>
      </c>
      <c r="F69" s="1153"/>
      <c r="G69" s="1153"/>
      <c r="H69" s="1152">
        <f t="shared" si="19"/>
        <v>0</v>
      </c>
    </row>
    <row r="70" spans="1:8">
      <c r="A70" s="706"/>
      <c r="B70" s="707" t="s">
        <v>749</v>
      </c>
      <c r="C70" s="1153"/>
      <c r="D70" s="1153"/>
      <c r="E70" s="1152">
        <f t="shared" si="18"/>
        <v>0</v>
      </c>
      <c r="F70" s="1153"/>
      <c r="G70" s="1153"/>
      <c r="H70" s="1152">
        <f t="shared" si="19"/>
        <v>0</v>
      </c>
    </row>
    <row r="71" spans="1:8">
      <c r="A71" s="706"/>
      <c r="B71" s="707" t="s">
        <v>750</v>
      </c>
      <c r="C71" s="1153"/>
      <c r="D71" s="1153"/>
      <c r="E71" s="1152">
        <f t="shared" si="18"/>
        <v>0</v>
      </c>
      <c r="F71" s="1153"/>
      <c r="G71" s="1153"/>
      <c r="H71" s="1152">
        <f t="shared" si="19"/>
        <v>0</v>
      </c>
    </row>
    <row r="72" spans="1:8">
      <c r="A72" s="706"/>
      <c r="B72" s="707" t="s">
        <v>751</v>
      </c>
      <c r="C72" s="1153"/>
      <c r="D72" s="1153"/>
      <c r="E72" s="1152">
        <f t="shared" si="18"/>
        <v>0</v>
      </c>
      <c r="F72" s="1153"/>
      <c r="G72" s="1153"/>
      <c r="H72" s="1152">
        <f t="shared" si="19"/>
        <v>0</v>
      </c>
    </row>
    <row r="73" spans="1:8">
      <c r="A73" s="706"/>
      <c r="B73" s="707" t="s">
        <v>752</v>
      </c>
      <c r="C73" s="1153"/>
      <c r="D73" s="1153"/>
      <c r="E73" s="1152">
        <f t="shared" si="18"/>
        <v>0</v>
      </c>
      <c r="F73" s="1153"/>
      <c r="G73" s="1153"/>
      <c r="H73" s="1152">
        <f t="shared" si="19"/>
        <v>0</v>
      </c>
    </row>
    <row r="74" spans="1:8">
      <c r="A74" s="706"/>
      <c r="B74" s="707" t="s">
        <v>753</v>
      </c>
      <c r="C74" s="1153"/>
      <c r="D74" s="1153"/>
      <c r="E74" s="1152">
        <f t="shared" si="18"/>
        <v>0</v>
      </c>
      <c r="F74" s="1153"/>
      <c r="G74" s="1153"/>
      <c r="H74" s="1152">
        <f t="shared" si="19"/>
        <v>0</v>
      </c>
    </row>
    <row r="75" spans="1:8">
      <c r="A75" s="706"/>
      <c r="B75" s="707" t="s">
        <v>754</v>
      </c>
      <c r="C75" s="1153"/>
      <c r="D75" s="1153"/>
      <c r="E75" s="1152">
        <f t="shared" si="18"/>
        <v>0</v>
      </c>
      <c r="F75" s="1153"/>
      <c r="G75" s="1153"/>
      <c r="H75" s="1152">
        <f t="shared" si="19"/>
        <v>0</v>
      </c>
    </row>
    <row r="76" spans="1:8">
      <c r="A76" s="706"/>
      <c r="B76" s="707"/>
      <c r="C76" s="1153"/>
      <c r="D76" s="1153"/>
      <c r="E76" s="1152"/>
      <c r="F76" s="1153"/>
      <c r="G76" s="1153"/>
      <c r="H76" s="1152"/>
    </row>
    <row r="77" spans="1:8">
      <c r="A77" s="706" t="s">
        <v>755</v>
      </c>
      <c r="B77" s="707"/>
      <c r="C77" s="1155">
        <f t="shared" ref="C77:H77" si="20">SUM(C78:C81)</f>
        <v>0</v>
      </c>
      <c r="D77" s="1155">
        <f t="shared" si="20"/>
        <v>0</v>
      </c>
      <c r="E77" s="1155">
        <f t="shared" si="20"/>
        <v>0</v>
      </c>
      <c r="F77" s="1155">
        <f t="shared" si="20"/>
        <v>0</v>
      </c>
      <c r="G77" s="1155">
        <f t="shared" si="20"/>
        <v>0</v>
      </c>
      <c r="H77" s="1155">
        <f t="shared" si="20"/>
        <v>0</v>
      </c>
    </row>
    <row r="78" spans="1:8">
      <c r="A78" s="706"/>
      <c r="B78" s="707" t="s">
        <v>756</v>
      </c>
      <c r="C78" s="1153">
        <v>0</v>
      </c>
      <c r="D78" s="1153"/>
      <c r="E78" s="1152">
        <f>C78+D78</f>
        <v>0</v>
      </c>
      <c r="F78" s="1153"/>
      <c r="G78" s="1153"/>
      <c r="H78" s="1152">
        <f>+E78-F78</f>
        <v>0</v>
      </c>
    </row>
    <row r="79" spans="1:8">
      <c r="A79" s="706"/>
      <c r="B79" s="707" t="s">
        <v>757</v>
      </c>
      <c r="C79" s="1153">
        <v>0</v>
      </c>
      <c r="D79" s="1153"/>
      <c r="E79" s="1152">
        <f>C79+D79</f>
        <v>0</v>
      </c>
      <c r="F79" s="1153"/>
      <c r="G79" s="1153"/>
      <c r="H79" s="1152">
        <f>+E79-F79</f>
        <v>0</v>
      </c>
    </row>
    <row r="80" spans="1:8">
      <c r="A80" s="706"/>
      <c r="B80" s="707" t="s">
        <v>758</v>
      </c>
      <c r="C80" s="1153">
        <v>0</v>
      </c>
      <c r="D80" s="1153"/>
      <c r="E80" s="1152">
        <f>C80+D80</f>
        <v>0</v>
      </c>
      <c r="F80" s="1153"/>
      <c r="G80" s="1153"/>
      <c r="H80" s="1152">
        <f>+E80-F80</f>
        <v>0</v>
      </c>
    </row>
    <row r="81" spans="1:9">
      <c r="A81" s="706"/>
      <c r="B81" s="707" t="s">
        <v>759</v>
      </c>
      <c r="C81" s="1153"/>
      <c r="D81" s="1153"/>
      <c r="E81" s="1152">
        <f>C81+D81</f>
        <v>0</v>
      </c>
      <c r="F81" s="1153"/>
      <c r="G81" s="1153"/>
      <c r="H81" s="1152">
        <f>+E81-F81</f>
        <v>0</v>
      </c>
    </row>
    <row r="82" spans="1:9">
      <c r="A82" s="706"/>
      <c r="B82" s="707"/>
      <c r="C82" s="1153"/>
      <c r="D82" s="1153"/>
      <c r="E82" s="1152"/>
      <c r="F82" s="1153"/>
      <c r="G82" s="1153"/>
      <c r="H82" s="1152"/>
    </row>
    <row r="83" spans="1:9" ht="15.75" thickBot="1">
      <c r="A83" s="710" t="s">
        <v>654</v>
      </c>
      <c r="B83" s="711"/>
      <c r="C83" s="1159">
        <f t="shared" ref="C83:H83" si="21">+C10+C47</f>
        <v>88528385</v>
      </c>
      <c r="D83" s="1159">
        <f t="shared" si="21"/>
        <v>0</v>
      </c>
      <c r="E83" s="1159">
        <f t="shared" si="21"/>
        <v>88528385</v>
      </c>
      <c r="F83" s="1159">
        <f t="shared" si="21"/>
        <v>76545357</v>
      </c>
      <c r="G83" s="1159">
        <f t="shared" si="21"/>
        <v>65420595</v>
      </c>
      <c r="H83" s="1159">
        <f t="shared" si="21"/>
        <v>11983028</v>
      </c>
      <c r="I83" s="503" t="str">
        <f>IF((C83-'ETCA-II-11'!B45)&gt;0.9,"ERROR!!!!! EL MONTO NO COINCIDE CON LO REPORTADO EN EL FORMATO ETCA-II-11 EN EL TOTAL DEL GASTO","")</f>
        <v/>
      </c>
    </row>
    <row r="84" spans="1:9">
      <c r="A84" s="712"/>
      <c r="B84" s="712"/>
      <c r="C84" s="1160"/>
      <c r="D84" s="1160"/>
      <c r="E84" s="1161"/>
      <c r="F84" s="1160"/>
      <c r="G84" s="1160"/>
      <c r="H84" s="1161"/>
      <c r="I84" s="503" t="str">
        <f>IF((D83-'ETCA-II-11'!C45)&gt;0.9,"ERROR!!!!! EL MONTO NO COINCIDE CON LO REPORTADO EN EL FORMATO ETCA-II-11 EN EL TOTAL DEL GASTO","")</f>
        <v/>
      </c>
    </row>
    <row r="85" spans="1:9">
      <c r="A85" s="712"/>
      <c r="B85" s="712"/>
      <c r="C85" s="1160"/>
      <c r="D85" s="1160"/>
      <c r="E85" s="1161"/>
      <c r="F85" s="1160"/>
      <c r="G85" s="1160"/>
      <c r="H85" s="1161"/>
      <c r="I85" t="str">
        <f>IF((E83-'ETCA-II-11'!D45),"ERROR!!!!! EL MONTO NO COINCIDE CON LO REPORTADO EN EL FORMATO ETCA-II-11 EN EL TOTAL DEL GASTO","")</f>
        <v/>
      </c>
    </row>
    <row r="86" spans="1:9">
      <c r="A86" s="712"/>
      <c r="B86" s="712"/>
      <c r="C86" s="1160"/>
      <c r="D86" s="1160"/>
      <c r="E86" s="1161"/>
      <c r="F86" s="1160"/>
      <c r="G86" s="1160"/>
      <c r="H86" s="1161"/>
      <c r="I86" t="str">
        <f>IF((F83-'ETCA-II-11'!E45)&gt;0.9,"ERROR!!!!! EL MONTO NO COINCIDE CON LO REPORTADO EN EL FORMATO ETCA-II-11 EN EL TOTAL DEL GASTO","")</f>
        <v/>
      </c>
    </row>
    <row r="87" spans="1:9">
      <c r="A87" s="712"/>
      <c r="B87" s="712"/>
      <c r="C87" s="1160"/>
      <c r="D87" s="1160"/>
      <c r="E87" s="1161"/>
      <c r="F87" s="1160"/>
      <c r="G87" s="1160"/>
      <c r="H87" s="1161"/>
      <c r="I87" t="str">
        <f>IF((G83-'ETCA-II-11'!F45)&gt;0.9,"ERROR!!!!! EL MONTO NO COINCIDE CON LO REPORTADO EN EL FORMATO ETCA-II-11 EN EL TOTAL DEL GASTO","")</f>
        <v/>
      </c>
    </row>
    <row r="88" spans="1:9">
      <c r="A88" s="712"/>
      <c r="B88" s="712"/>
      <c r="C88" s="1160"/>
      <c r="D88" s="1160"/>
      <c r="E88" s="1161"/>
      <c r="F88" s="1160"/>
      <c r="G88" s="1160"/>
      <c r="H88" s="1161"/>
      <c r="I88" t="str">
        <f>IF((H83-'ETCA-II-11'!G45)&gt;0.9,"ERROR!!!!! EL MONTO NO COINCIDE CON LO REPORTADO EN EL FORMATO ETCA-II-11 EN EL TOTAL DEL GASTO","")</f>
        <v/>
      </c>
    </row>
    <row r="89" spans="1:9">
      <c r="A89" s="712"/>
      <c r="B89" s="712"/>
      <c r="C89" s="1160"/>
      <c r="D89" s="1160"/>
      <c r="E89" s="1161"/>
      <c r="F89" s="1160"/>
      <c r="G89" s="1160"/>
      <c r="H89" s="1161"/>
    </row>
  </sheetData>
  <sheetProtection formatColumns="0" formatRows="0" insertHyperlinks="0"/>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scale="90" orientation="landscape" r:id="rId1"/>
  <drawing r:id="rId2"/>
</worksheet>
</file>

<file path=xl/worksheets/sheet26.xml><?xml version="1.0" encoding="utf-8"?>
<worksheet xmlns="http://schemas.openxmlformats.org/spreadsheetml/2006/main" xmlns:r="http://schemas.openxmlformats.org/officeDocument/2006/relationships">
  <dimension ref="A1:N137"/>
  <sheetViews>
    <sheetView view="pageBreakPreview" topLeftCell="A115" zoomScaleNormal="112" zoomScaleSheetLayoutView="100" workbookViewId="0">
      <selection activeCell="I135" sqref="I135"/>
    </sheetView>
  </sheetViews>
  <sheetFormatPr baseColWidth="10" defaultRowHeight="16.5"/>
  <cols>
    <col min="1" max="1" width="10.42578125" style="32" customWidth="1"/>
    <col min="2" max="2" width="39.7109375" style="6" customWidth="1"/>
    <col min="3" max="3" width="12.7109375" style="6" customWidth="1"/>
    <col min="4" max="4" width="12.7109375" style="997" customWidth="1"/>
    <col min="5" max="7" width="12.7109375" style="6" customWidth="1"/>
    <col min="8" max="8" width="11.7109375" style="6" customWidth="1"/>
    <col min="9" max="9" width="9.42578125" style="998" customWidth="1"/>
    <col min="10" max="16384" width="11.42578125" style="3"/>
  </cols>
  <sheetData>
    <row r="1" spans="1:14" s="6" customFormat="1">
      <c r="A1" s="1454" t="s">
        <v>23</v>
      </c>
      <c r="B1" s="1454"/>
      <c r="C1" s="1454"/>
      <c r="D1" s="1454"/>
      <c r="E1" s="1454"/>
      <c r="F1" s="1454"/>
      <c r="G1" s="1454"/>
      <c r="H1" s="1454"/>
      <c r="I1" s="1454"/>
    </row>
    <row r="2" spans="1:14" s="1125" customFormat="1" ht="15.75">
      <c r="A2" s="1454" t="s">
        <v>510</v>
      </c>
      <c r="B2" s="1454"/>
      <c r="C2" s="1454"/>
      <c r="D2" s="1454"/>
      <c r="E2" s="1454"/>
      <c r="F2" s="1454"/>
      <c r="G2" s="1454"/>
      <c r="H2" s="1454"/>
      <c r="I2" s="1454"/>
    </row>
    <row r="3" spans="1:14" s="1125" customFormat="1" ht="15.75">
      <c r="A3" s="1454" t="s">
        <v>761</v>
      </c>
      <c r="B3" s="1454"/>
      <c r="C3" s="1454"/>
      <c r="D3" s="1454"/>
      <c r="E3" s="1454"/>
      <c r="F3" s="1454"/>
      <c r="G3" s="1454"/>
      <c r="H3" s="1454"/>
      <c r="I3" s="1454"/>
    </row>
    <row r="4" spans="1:14" s="1125" customFormat="1">
      <c r="A4" s="1455" t="str">
        <f>'[2]ETCA-I-01'!A3:G3</f>
        <v>TELEVISORA DE HERMOSILLO, S.A. DE C.V.</v>
      </c>
      <c r="B4" s="1455"/>
      <c r="C4" s="1455"/>
      <c r="D4" s="1455"/>
      <c r="E4" s="1455"/>
      <c r="F4" s="1455"/>
      <c r="G4" s="1455"/>
      <c r="H4" s="1455"/>
      <c r="I4" s="1455"/>
    </row>
    <row r="5" spans="1:14" s="1125" customFormat="1">
      <c r="A5" s="1455"/>
      <c r="B5" s="1455"/>
      <c r="C5" s="1455"/>
      <c r="D5" s="1455"/>
      <c r="E5" s="1455"/>
      <c r="F5" s="1455"/>
      <c r="G5" s="1455"/>
      <c r="H5" s="1455"/>
      <c r="I5" s="1455"/>
    </row>
    <row r="6" spans="1:14" s="1128" customFormat="1" ht="17.25" thickBot="1">
      <c r="A6" s="1126"/>
      <c r="B6" s="1126"/>
      <c r="C6" s="1456" t="s">
        <v>762</v>
      </c>
      <c r="D6" s="1456"/>
      <c r="E6" s="1456"/>
      <c r="F6" s="1126"/>
      <c r="G6" s="1127"/>
      <c r="H6" s="1457"/>
      <c r="I6" s="1457"/>
    </row>
    <row r="7" spans="1:14" ht="38.25" customHeight="1">
      <c r="A7" s="1450" t="s">
        <v>763</v>
      </c>
      <c r="B7" s="1451"/>
      <c r="C7" s="1129" t="s">
        <v>514</v>
      </c>
      <c r="D7" s="1130" t="s">
        <v>442</v>
      </c>
      <c r="E7" s="1129" t="s">
        <v>515</v>
      </c>
      <c r="F7" s="196" t="s">
        <v>516</v>
      </c>
      <c r="G7" s="196" t="s">
        <v>517</v>
      </c>
      <c r="H7" s="1129" t="s">
        <v>518</v>
      </c>
      <c r="I7" s="1131" t="s">
        <v>764</v>
      </c>
    </row>
    <row r="8" spans="1:14" ht="10.5" customHeight="1" thickBot="1">
      <c r="A8" s="1452"/>
      <c r="B8" s="1453"/>
      <c r="C8" s="1132" t="s">
        <v>422</v>
      </c>
      <c r="D8" s="1133" t="s">
        <v>423</v>
      </c>
      <c r="E8" s="1132" t="s">
        <v>519</v>
      </c>
      <c r="F8" s="317" t="s">
        <v>425</v>
      </c>
      <c r="G8" s="317" t="s">
        <v>426</v>
      </c>
      <c r="H8" s="1132" t="s">
        <v>520</v>
      </c>
      <c r="I8" s="1134" t="s">
        <v>765</v>
      </c>
    </row>
    <row r="9" spans="1:14" ht="7.5" customHeight="1">
      <c r="A9" s="1135"/>
      <c r="B9" s="1136"/>
      <c r="C9" s="1137"/>
      <c r="D9" s="1138"/>
      <c r="E9" s="1139"/>
      <c r="F9" s="1139"/>
      <c r="G9" s="1139"/>
      <c r="H9" s="1137"/>
      <c r="I9" s="1140"/>
    </row>
    <row r="10" spans="1:14" ht="17.100000000000001" customHeight="1">
      <c r="A10" s="311">
        <v>1000</v>
      </c>
      <c r="B10" s="312" t="s">
        <v>766</v>
      </c>
      <c r="C10" s="947">
        <f>SUM(C11:C47)+1</f>
        <v>57610577</v>
      </c>
      <c r="D10" s="947">
        <f>SUM(D11:D47)</f>
        <v>0</v>
      </c>
      <c r="E10" s="947">
        <f>SUM(E11:E47)+1</f>
        <v>57610577</v>
      </c>
      <c r="F10" s="947">
        <f>SUM(F11:F47)-1</f>
        <v>54421034</v>
      </c>
      <c r="G10" s="947">
        <f>SUM(G11:G47)</f>
        <v>45959566</v>
      </c>
      <c r="H10" s="947">
        <f>SUM(H11:H47)+2</f>
        <v>3189543</v>
      </c>
      <c r="I10" s="949">
        <f>IF(E10=0,"",F10/E10)</f>
        <v>0.94463615596143047</v>
      </c>
      <c r="J10" s="960"/>
      <c r="K10" s="33"/>
      <c r="L10" s="960"/>
      <c r="M10" s="960"/>
    </row>
    <row r="11" spans="1:14" s="33" customFormat="1" ht="17.100000000000001" customHeight="1">
      <c r="A11" s="313">
        <v>1100</v>
      </c>
      <c r="B11" s="314" t="s">
        <v>767</v>
      </c>
      <c r="C11" s="950"/>
      <c r="D11" s="951"/>
      <c r="E11" s="952"/>
      <c r="F11" s="953"/>
      <c r="G11" s="954"/>
      <c r="H11" s="955"/>
      <c r="I11" s="515" t="str">
        <f t="shared" ref="I11:I134" si="0">IF(E11=0,"",F11/E11)</f>
        <v/>
      </c>
      <c r="J11" s="960"/>
      <c r="L11" s="960"/>
      <c r="M11" s="960"/>
    </row>
    <row r="12" spans="1:14" s="33" customFormat="1" ht="17.100000000000001" customHeight="1">
      <c r="A12" s="315">
        <v>113</v>
      </c>
      <c r="B12" s="314" t="s">
        <v>768</v>
      </c>
      <c r="C12" s="952"/>
      <c r="D12" s="956"/>
      <c r="E12" s="952"/>
      <c r="F12" s="957"/>
      <c r="G12" s="958"/>
      <c r="H12" s="955"/>
      <c r="I12" s="515" t="str">
        <f t="shared" si="0"/>
        <v/>
      </c>
      <c r="J12" s="960"/>
      <c r="L12" s="960"/>
      <c r="M12" s="960"/>
    </row>
    <row r="13" spans="1:14" s="33" customFormat="1" ht="17.100000000000001" customHeight="1">
      <c r="A13" s="316">
        <v>11301</v>
      </c>
      <c r="B13" s="314" t="s">
        <v>769</v>
      </c>
      <c r="C13" s="1141">
        <v>31020238</v>
      </c>
      <c r="D13" s="956">
        <v>0</v>
      </c>
      <c r="E13" s="952">
        <f>C13+D13</f>
        <v>31020238</v>
      </c>
      <c r="F13" s="959">
        <v>28785701</v>
      </c>
      <c r="G13" s="959">
        <v>28772603</v>
      </c>
      <c r="H13" s="955">
        <f>E13-F13</f>
        <v>2234537</v>
      </c>
      <c r="I13" s="515">
        <f>IF(E13=0,"",F13/E13)</f>
        <v>0.92796518840377695</v>
      </c>
      <c r="J13" s="960"/>
      <c r="K13" s="1142"/>
      <c r="L13" s="960"/>
      <c r="M13" s="960"/>
      <c r="N13" s="1142"/>
    </row>
    <row r="14" spans="1:14" s="33" customFormat="1" ht="17.100000000000001" customHeight="1">
      <c r="A14" s="316">
        <v>11303</v>
      </c>
      <c r="B14" s="314" t="s">
        <v>1141</v>
      </c>
      <c r="C14" s="1141">
        <v>2893787</v>
      </c>
      <c r="D14" s="956">
        <v>-121281</v>
      </c>
      <c r="E14" s="952">
        <f>C14+D14</f>
        <v>2772506</v>
      </c>
      <c r="F14" s="959">
        <v>2586059</v>
      </c>
      <c r="G14" s="959">
        <v>2546711</v>
      </c>
      <c r="H14" s="955">
        <f>E14-F14</f>
        <v>186447</v>
      </c>
      <c r="I14" s="515">
        <f>IF(E14=0,"",F14/E14)</f>
        <v>0.93275145301759488</v>
      </c>
      <c r="J14" s="960"/>
      <c r="K14" s="1142"/>
      <c r="L14" s="960"/>
      <c r="M14" s="960"/>
      <c r="N14" s="1142"/>
    </row>
    <row r="15" spans="1:14" s="33" customFormat="1" ht="17.100000000000001" customHeight="1">
      <c r="A15" s="316">
        <v>11306</v>
      </c>
      <c r="B15" s="314" t="s">
        <v>770</v>
      </c>
      <c r="C15" s="960"/>
      <c r="D15" s="1143"/>
      <c r="E15" s="952"/>
      <c r="F15" s="959"/>
      <c r="H15" s="955"/>
      <c r="I15" s="515" t="str">
        <f t="shared" si="0"/>
        <v/>
      </c>
      <c r="J15" s="960"/>
      <c r="K15" s="1142"/>
      <c r="L15" s="960"/>
      <c r="M15" s="960"/>
      <c r="N15" s="1142"/>
    </row>
    <row r="16" spans="1:14" s="33" customFormat="1" ht="17.100000000000001" customHeight="1">
      <c r="A16" s="316">
        <v>11307</v>
      </c>
      <c r="B16" s="314" t="s">
        <v>771</v>
      </c>
      <c r="C16" s="960"/>
      <c r="D16" s="1143"/>
      <c r="E16" s="952"/>
      <c r="F16" s="961"/>
      <c r="H16" s="955"/>
      <c r="I16" s="515" t="str">
        <f t="shared" si="0"/>
        <v/>
      </c>
      <c r="J16" s="960"/>
      <c r="K16" s="1142"/>
      <c r="L16" s="960"/>
      <c r="M16" s="960"/>
      <c r="N16" s="1142"/>
    </row>
    <row r="17" spans="1:14" s="33" customFormat="1" ht="17.100000000000001" customHeight="1">
      <c r="A17" s="316">
        <v>11308</v>
      </c>
      <c r="B17" s="314" t="s">
        <v>1142</v>
      </c>
      <c r="C17" s="962">
        <v>1688612</v>
      </c>
      <c r="D17" s="956">
        <v>104734</v>
      </c>
      <c r="E17" s="952">
        <f>C17+D17</f>
        <v>1793346</v>
      </c>
      <c r="F17" s="959">
        <v>1778125</v>
      </c>
      <c r="G17" s="959">
        <v>1778125</v>
      </c>
      <c r="H17" s="955">
        <f>E17-F17</f>
        <v>15221</v>
      </c>
      <c r="I17" s="515">
        <f>IF(E17=0,"",F17/E17)</f>
        <v>0.99151251348038805</v>
      </c>
      <c r="J17" s="960"/>
      <c r="K17" s="1142"/>
      <c r="L17" s="960"/>
      <c r="M17" s="960"/>
      <c r="N17" s="1142"/>
    </row>
    <row r="18" spans="1:14" s="33" customFormat="1" ht="17.100000000000001" customHeight="1">
      <c r="A18" s="316">
        <v>11309</v>
      </c>
      <c r="B18" s="314" t="s">
        <v>772</v>
      </c>
      <c r="C18" s="952"/>
      <c r="D18" s="956"/>
      <c r="E18" s="952"/>
      <c r="F18" s="961"/>
      <c r="G18" s="961"/>
      <c r="H18" s="955"/>
      <c r="I18" s="515" t="str">
        <f t="shared" si="0"/>
        <v/>
      </c>
      <c r="J18" s="960"/>
      <c r="K18" s="1142"/>
      <c r="L18" s="960"/>
      <c r="M18" s="960"/>
      <c r="N18" s="1142"/>
    </row>
    <row r="19" spans="1:14" s="33" customFormat="1" ht="17.100000000000001" customHeight="1">
      <c r="A19" s="316">
        <v>11310</v>
      </c>
      <c r="B19" s="314" t="s">
        <v>773</v>
      </c>
      <c r="C19" s="952"/>
      <c r="E19" s="952"/>
      <c r="F19" s="959"/>
      <c r="H19" s="955"/>
      <c r="I19" s="515" t="str">
        <f t="shared" si="0"/>
        <v/>
      </c>
      <c r="J19" s="960"/>
      <c r="K19" s="1142"/>
      <c r="L19" s="960"/>
      <c r="M19" s="960"/>
      <c r="N19" s="1142"/>
    </row>
    <row r="20" spans="1:14" s="33" customFormat="1" ht="17.100000000000001" customHeight="1">
      <c r="A20" s="315">
        <v>121</v>
      </c>
      <c r="B20" s="314" t="s">
        <v>774</v>
      </c>
      <c r="C20" s="952"/>
      <c r="E20" s="952"/>
      <c r="F20" s="961"/>
      <c r="H20" s="955"/>
      <c r="I20" s="515" t="str">
        <f t="shared" si="0"/>
        <v/>
      </c>
      <c r="J20" s="960"/>
      <c r="K20" s="1142"/>
      <c r="L20" s="960"/>
      <c r="M20" s="960"/>
      <c r="N20" s="1142"/>
    </row>
    <row r="21" spans="1:14" s="33" customFormat="1" ht="17.100000000000001" customHeight="1">
      <c r="A21" s="316">
        <v>12101</v>
      </c>
      <c r="B21" s="314" t="s">
        <v>775</v>
      </c>
      <c r="C21" s="962">
        <v>526349</v>
      </c>
      <c r="D21" s="956">
        <v>-107318</v>
      </c>
      <c r="E21" s="952">
        <f>C21+D21</f>
        <v>419031</v>
      </c>
      <c r="F21" s="959">
        <v>339556</v>
      </c>
      <c r="G21" s="959">
        <v>339556</v>
      </c>
      <c r="H21" s="955">
        <f>E21-F21</f>
        <v>79475</v>
      </c>
      <c r="I21" s="515">
        <f>IF(E21=0,"",F21/E21)</f>
        <v>0.81033622810722838</v>
      </c>
      <c r="J21" s="960"/>
      <c r="K21" s="1142"/>
      <c r="L21" s="960"/>
      <c r="M21" s="960"/>
      <c r="N21" s="1142"/>
    </row>
    <row r="22" spans="1:14" s="33" customFormat="1" ht="17.100000000000001" customHeight="1">
      <c r="A22" s="315">
        <v>122</v>
      </c>
      <c r="B22" s="314" t="s">
        <v>776</v>
      </c>
      <c r="C22" s="952"/>
      <c r="D22" s="956"/>
      <c r="E22" s="952"/>
      <c r="F22" s="961"/>
      <c r="G22" s="961"/>
      <c r="H22" s="955"/>
      <c r="I22" s="515" t="str">
        <f t="shared" si="0"/>
        <v/>
      </c>
      <c r="J22" s="960"/>
      <c r="K22" s="1142"/>
      <c r="L22" s="960"/>
      <c r="M22" s="960"/>
      <c r="N22" s="1142"/>
    </row>
    <row r="23" spans="1:14" s="33" customFormat="1" ht="17.100000000000001" customHeight="1">
      <c r="A23" s="316">
        <v>12201</v>
      </c>
      <c r="B23" s="314" t="s">
        <v>776</v>
      </c>
      <c r="C23" s="952"/>
      <c r="E23" s="952"/>
      <c r="F23" s="959"/>
      <c r="H23" s="955"/>
      <c r="I23" s="515" t="str">
        <f t="shared" si="0"/>
        <v/>
      </c>
      <c r="J23" s="960"/>
      <c r="K23" s="1142"/>
      <c r="L23" s="960"/>
      <c r="M23" s="960"/>
      <c r="N23" s="1142"/>
    </row>
    <row r="24" spans="1:14" s="33" customFormat="1" ht="17.100000000000001" customHeight="1">
      <c r="A24" s="313">
        <v>1300</v>
      </c>
      <c r="B24" s="314" t="s">
        <v>777</v>
      </c>
      <c r="C24" s="952"/>
      <c r="E24" s="952"/>
      <c r="F24" s="959"/>
      <c r="H24" s="955"/>
      <c r="I24" s="515" t="str">
        <f t="shared" si="0"/>
        <v/>
      </c>
      <c r="J24" s="960"/>
      <c r="K24" s="1142"/>
      <c r="L24" s="960"/>
      <c r="M24" s="960"/>
      <c r="N24" s="1142"/>
    </row>
    <row r="25" spans="1:14" s="33" customFormat="1" ht="17.100000000000001" customHeight="1">
      <c r="A25" s="315">
        <v>131</v>
      </c>
      <c r="B25" s="314" t="s">
        <v>778</v>
      </c>
      <c r="C25" s="952"/>
      <c r="E25" s="952"/>
      <c r="F25" s="959"/>
      <c r="H25" s="955"/>
      <c r="I25" s="515" t="str">
        <f t="shared" si="0"/>
        <v/>
      </c>
      <c r="J25" s="960"/>
      <c r="K25" s="1142"/>
      <c r="L25" s="960"/>
      <c r="M25" s="960"/>
      <c r="N25" s="1142"/>
    </row>
    <row r="26" spans="1:14" s="33" customFormat="1" ht="17.100000000000001" customHeight="1">
      <c r="A26" s="316">
        <v>13101</v>
      </c>
      <c r="B26" s="314" t="s">
        <v>779</v>
      </c>
      <c r="C26" s="952"/>
      <c r="E26" s="952"/>
      <c r="F26" s="961"/>
      <c r="H26" s="955"/>
      <c r="I26" s="515" t="str">
        <f t="shared" si="0"/>
        <v/>
      </c>
      <c r="J26" s="960"/>
      <c r="K26" s="1142"/>
      <c r="L26" s="960"/>
      <c r="M26" s="960"/>
      <c r="N26" s="1142"/>
    </row>
    <row r="27" spans="1:14" s="33" customFormat="1" ht="17.100000000000001" customHeight="1">
      <c r="A27" s="315">
        <v>132</v>
      </c>
      <c r="B27" s="314" t="s">
        <v>780</v>
      </c>
      <c r="C27" s="952"/>
      <c r="E27" s="952"/>
      <c r="F27" s="959"/>
      <c r="H27" s="955"/>
      <c r="I27" s="515" t="str">
        <f t="shared" si="0"/>
        <v/>
      </c>
      <c r="J27" s="960"/>
      <c r="K27" s="1142"/>
      <c r="L27" s="960"/>
      <c r="M27" s="960"/>
      <c r="N27" s="1142"/>
    </row>
    <row r="28" spans="1:14" s="33" customFormat="1" ht="17.100000000000001" customHeight="1">
      <c r="A28" s="316">
        <v>13201</v>
      </c>
      <c r="B28" s="314" t="s">
        <v>781</v>
      </c>
      <c r="C28" s="962">
        <v>2839394</v>
      </c>
      <c r="D28" s="956">
        <v>-403</v>
      </c>
      <c r="E28" s="952">
        <f t="shared" ref="E28:E29" si="1">C28+D28</f>
        <v>2838991</v>
      </c>
      <c r="F28" s="959">
        <v>2766154</v>
      </c>
      <c r="G28" s="959">
        <v>2746831</v>
      </c>
      <c r="H28" s="955">
        <f t="shared" ref="H28:H29" si="2">E28-F28</f>
        <v>72837</v>
      </c>
      <c r="I28" s="515">
        <f t="shared" si="0"/>
        <v>0.97434405392620127</v>
      </c>
      <c r="J28" s="960"/>
      <c r="K28" s="1142"/>
      <c r="L28" s="960"/>
      <c r="M28" s="960"/>
      <c r="N28" s="1142"/>
    </row>
    <row r="29" spans="1:14" s="33" customFormat="1" ht="17.100000000000001" customHeight="1">
      <c r="A29" s="316">
        <v>13202</v>
      </c>
      <c r="B29" s="314" t="s">
        <v>782</v>
      </c>
      <c r="C29" s="962">
        <v>4469692</v>
      </c>
      <c r="D29" s="956">
        <v>361925</v>
      </c>
      <c r="E29" s="952">
        <f t="shared" si="1"/>
        <v>4831617</v>
      </c>
      <c r="F29" s="959">
        <v>4831616</v>
      </c>
      <c r="G29" s="959">
        <v>77665</v>
      </c>
      <c r="H29" s="955">
        <f t="shared" si="2"/>
        <v>1</v>
      </c>
      <c r="I29" s="515">
        <f t="shared" si="0"/>
        <v>0.99999979302995246</v>
      </c>
      <c r="J29" s="960"/>
      <c r="K29" s="1142"/>
      <c r="L29" s="960"/>
      <c r="M29" s="960"/>
      <c r="N29" s="1142"/>
    </row>
    <row r="30" spans="1:14" s="33" customFormat="1" ht="17.100000000000001" customHeight="1">
      <c r="A30" s="316">
        <v>13203</v>
      </c>
      <c r="B30" s="314" t="s">
        <v>783</v>
      </c>
      <c r="D30" s="956"/>
      <c r="E30" s="952"/>
      <c r="F30" s="959"/>
      <c r="H30" s="955"/>
      <c r="I30" s="515" t="str">
        <f t="shared" si="0"/>
        <v/>
      </c>
      <c r="J30" s="960"/>
      <c r="K30" s="1142"/>
      <c r="L30" s="960"/>
      <c r="M30" s="960"/>
      <c r="N30" s="1142"/>
    </row>
    <row r="31" spans="1:14" s="33" customFormat="1" ht="17.100000000000001" customHeight="1">
      <c r="A31" s="316">
        <v>13204</v>
      </c>
      <c r="B31" s="314" t="s">
        <v>784</v>
      </c>
      <c r="C31" s="952"/>
      <c r="D31" s="956"/>
      <c r="E31" s="952"/>
      <c r="F31" s="961"/>
      <c r="H31" s="955"/>
      <c r="I31" s="515" t="str">
        <f t="shared" si="0"/>
        <v/>
      </c>
      <c r="J31" s="960"/>
      <c r="K31" s="1142"/>
      <c r="L31" s="960"/>
      <c r="M31" s="960"/>
      <c r="N31" s="1142"/>
    </row>
    <row r="32" spans="1:14" s="33" customFormat="1" ht="17.100000000000001" customHeight="1">
      <c r="A32" s="316">
        <v>13301</v>
      </c>
      <c r="B32" s="314" t="s">
        <v>1143</v>
      </c>
      <c r="C32" s="960">
        <v>665748</v>
      </c>
      <c r="D32" s="956">
        <v>-86798</v>
      </c>
      <c r="E32" s="952">
        <f t="shared" ref="E32" si="3">C32+D32</f>
        <v>578950</v>
      </c>
      <c r="F32" s="959">
        <v>519405</v>
      </c>
      <c r="G32" s="959">
        <v>519405</v>
      </c>
      <c r="H32" s="955">
        <f t="shared" ref="H32" si="4">E32-F32</f>
        <v>59545</v>
      </c>
      <c r="I32" s="515">
        <f t="shared" si="0"/>
        <v>0.8971500129544866</v>
      </c>
      <c r="J32" s="960"/>
      <c r="K32" s="1142"/>
      <c r="L32" s="960"/>
      <c r="M32" s="960"/>
      <c r="N32" s="1142"/>
    </row>
    <row r="33" spans="1:14" s="33" customFormat="1" ht="17.100000000000001" customHeight="1">
      <c r="A33" s="315">
        <v>134</v>
      </c>
      <c r="B33" s="314" t="s">
        <v>785</v>
      </c>
      <c r="C33" s="952"/>
      <c r="D33" s="956"/>
      <c r="E33" s="952"/>
      <c r="F33" s="961"/>
      <c r="G33" s="961"/>
      <c r="H33" s="955"/>
      <c r="I33" s="515" t="str">
        <f t="shared" si="0"/>
        <v/>
      </c>
      <c r="J33" s="960"/>
      <c r="K33" s="1142"/>
      <c r="L33" s="960"/>
      <c r="M33" s="960"/>
      <c r="N33" s="1142"/>
    </row>
    <row r="34" spans="1:14" s="33" customFormat="1" ht="17.100000000000001" customHeight="1">
      <c r="A34" s="316">
        <v>13403</v>
      </c>
      <c r="B34" s="314" t="s">
        <v>786</v>
      </c>
      <c r="C34" s="952"/>
      <c r="D34" s="956"/>
      <c r="E34" s="952"/>
      <c r="F34" s="959"/>
      <c r="H34" s="955"/>
      <c r="I34" s="515" t="str">
        <f t="shared" si="0"/>
        <v/>
      </c>
      <c r="J34" s="960"/>
      <c r="K34" s="1142"/>
      <c r="L34" s="960"/>
      <c r="M34" s="960"/>
      <c r="N34" s="1142"/>
    </row>
    <row r="35" spans="1:14" s="33" customFormat="1" ht="17.100000000000001" customHeight="1">
      <c r="A35" s="963">
        <v>141</v>
      </c>
      <c r="B35" s="314" t="s">
        <v>1144</v>
      </c>
      <c r="C35" s="952"/>
      <c r="D35" s="956"/>
      <c r="E35" s="952"/>
      <c r="F35" s="959"/>
      <c r="H35" s="955"/>
      <c r="I35" s="515" t="str">
        <f t="shared" si="0"/>
        <v/>
      </c>
      <c r="J35" s="960"/>
      <c r="K35" s="1142"/>
      <c r="L35" s="960"/>
      <c r="M35" s="960"/>
      <c r="N35" s="1142"/>
    </row>
    <row r="36" spans="1:14" s="33" customFormat="1" ht="17.100000000000001" customHeight="1">
      <c r="A36" s="963">
        <v>14101</v>
      </c>
      <c r="B36" s="314" t="s">
        <v>1145</v>
      </c>
      <c r="C36" s="964">
        <v>2980120</v>
      </c>
      <c r="D36" s="956">
        <v>189042</v>
      </c>
      <c r="E36" s="952">
        <f t="shared" ref="E36:E45" si="5">C36+D36</f>
        <v>3169162</v>
      </c>
      <c r="F36" s="959">
        <v>3149075</v>
      </c>
      <c r="G36" s="959">
        <v>2801264</v>
      </c>
      <c r="H36" s="955">
        <f t="shared" ref="H36:H45" si="6">E36-F36</f>
        <v>20087</v>
      </c>
      <c r="I36" s="515">
        <f t="shared" si="0"/>
        <v>0.99366173139776381</v>
      </c>
      <c r="J36" s="960"/>
      <c r="K36" s="1142"/>
      <c r="L36" s="960"/>
      <c r="M36" s="960"/>
      <c r="N36" s="1142"/>
    </row>
    <row r="37" spans="1:14" s="33" customFormat="1" ht="17.100000000000001" customHeight="1">
      <c r="A37" s="963">
        <v>14201</v>
      </c>
      <c r="B37" s="314" t="s">
        <v>1146</v>
      </c>
      <c r="C37" s="964">
        <v>1512808</v>
      </c>
      <c r="D37" s="956">
        <v>0</v>
      </c>
      <c r="E37" s="952">
        <f t="shared" si="5"/>
        <v>1512808</v>
      </c>
      <c r="F37" s="959">
        <v>1418259</v>
      </c>
      <c r="G37" s="959">
        <v>1418259</v>
      </c>
      <c r="H37" s="955">
        <f t="shared" si="6"/>
        <v>94549</v>
      </c>
      <c r="I37" s="515">
        <f t="shared" si="0"/>
        <v>0.93750099153362487</v>
      </c>
      <c r="J37" s="960"/>
      <c r="K37" s="1142"/>
      <c r="L37" s="960"/>
      <c r="M37" s="960"/>
      <c r="N37" s="1142"/>
    </row>
    <row r="38" spans="1:14" s="33" customFormat="1" ht="17.100000000000001" customHeight="1">
      <c r="A38" s="963">
        <v>14301</v>
      </c>
      <c r="B38" s="314" t="s">
        <v>1147</v>
      </c>
      <c r="C38" s="964">
        <v>1883613</v>
      </c>
      <c r="D38" s="33">
        <v>0</v>
      </c>
      <c r="E38" s="952">
        <f t="shared" si="5"/>
        <v>1883613</v>
      </c>
      <c r="F38" s="959">
        <v>1768556</v>
      </c>
      <c r="G38" s="959">
        <v>865054</v>
      </c>
      <c r="H38" s="955">
        <f t="shared" si="6"/>
        <v>115057</v>
      </c>
      <c r="I38" s="515">
        <f t="shared" si="0"/>
        <v>0.93891685818689929</v>
      </c>
      <c r="J38" s="960"/>
      <c r="K38" s="1142"/>
      <c r="L38" s="960"/>
      <c r="M38" s="960"/>
      <c r="N38" s="1142"/>
    </row>
    <row r="39" spans="1:14" s="33" customFormat="1" ht="17.100000000000001" customHeight="1">
      <c r="A39" s="963">
        <v>150</v>
      </c>
      <c r="B39" s="314" t="s">
        <v>1148</v>
      </c>
      <c r="C39" s="981"/>
      <c r="D39" s="1143"/>
      <c r="E39" s="952"/>
      <c r="F39" s="961"/>
      <c r="G39" s="961"/>
      <c r="H39" s="955"/>
      <c r="I39" s="515" t="str">
        <f t="shared" si="0"/>
        <v/>
      </c>
      <c r="J39" s="960"/>
      <c r="K39" s="1142"/>
      <c r="L39" s="960"/>
      <c r="M39" s="960"/>
      <c r="N39" s="1142"/>
    </row>
    <row r="40" spans="1:14" s="33" customFormat="1" ht="17.100000000000001" customHeight="1">
      <c r="A40" s="963">
        <v>15101</v>
      </c>
      <c r="B40" s="314" t="s">
        <v>1149</v>
      </c>
      <c r="C40" s="1075">
        <v>1944526</v>
      </c>
      <c r="D40" s="1143">
        <v>0</v>
      </c>
      <c r="E40" s="952">
        <f t="shared" si="5"/>
        <v>1944526</v>
      </c>
      <c r="F40" s="959">
        <v>1779723</v>
      </c>
      <c r="G40" s="959">
        <v>0</v>
      </c>
      <c r="H40" s="955">
        <f t="shared" si="6"/>
        <v>164803</v>
      </c>
      <c r="I40" s="515">
        <f t="shared" si="0"/>
        <v>0.91524772618108474</v>
      </c>
      <c r="J40" s="960"/>
      <c r="K40" s="1142"/>
      <c r="L40" s="960"/>
      <c r="M40" s="960"/>
      <c r="N40" s="1142"/>
    </row>
    <row r="41" spans="1:14" s="33" customFormat="1" ht="17.100000000000001" customHeight="1">
      <c r="A41" s="963">
        <v>15201</v>
      </c>
      <c r="B41" s="314" t="s">
        <v>1150</v>
      </c>
      <c r="C41" s="962"/>
      <c r="D41" s="1143"/>
      <c r="E41" s="952"/>
      <c r="F41" s="973"/>
      <c r="H41" s="955"/>
      <c r="I41" s="515" t="str">
        <f>IF(E41=0,"",F42/E41)</f>
        <v/>
      </c>
      <c r="J41" s="960"/>
      <c r="K41" s="1142"/>
      <c r="L41" s="960"/>
      <c r="M41" s="960"/>
      <c r="N41" s="1142"/>
    </row>
    <row r="42" spans="1:14" s="33" customFormat="1" ht="17.100000000000001" customHeight="1">
      <c r="A42" s="965">
        <v>15303</v>
      </c>
      <c r="B42" s="966" t="s">
        <v>1151</v>
      </c>
      <c r="C42" s="967">
        <v>132771</v>
      </c>
      <c r="D42" s="1144">
        <v>0</v>
      </c>
      <c r="E42" s="969">
        <f>C42+D42</f>
        <v>132771</v>
      </c>
      <c r="F42" s="970">
        <v>122850</v>
      </c>
      <c r="G42" s="970">
        <v>122850</v>
      </c>
      <c r="H42" s="971">
        <f t="shared" si="6"/>
        <v>9921</v>
      </c>
      <c r="I42" s="972">
        <f t="shared" si="0"/>
        <v>0.92527735725421967</v>
      </c>
      <c r="J42" s="960"/>
      <c r="K42" s="1142"/>
      <c r="L42" s="960"/>
      <c r="M42" s="960"/>
      <c r="N42" s="1142"/>
    </row>
    <row r="43" spans="1:14" s="33" customFormat="1" ht="17.100000000000001" customHeight="1">
      <c r="A43" s="963">
        <v>15404</v>
      </c>
      <c r="B43" s="314" t="s">
        <v>1152</v>
      </c>
      <c r="C43" s="962">
        <v>2028562</v>
      </c>
      <c r="D43" s="956">
        <v>-520992</v>
      </c>
      <c r="E43" s="952">
        <f t="shared" si="5"/>
        <v>1507570</v>
      </c>
      <c r="F43" s="959">
        <v>1390237</v>
      </c>
      <c r="G43" s="959">
        <v>1390237</v>
      </c>
      <c r="H43" s="955">
        <f t="shared" si="6"/>
        <v>117333</v>
      </c>
      <c r="I43" s="515">
        <f t="shared" si="0"/>
        <v>0.9221707781396552</v>
      </c>
      <c r="J43" s="960"/>
      <c r="K43" s="1142"/>
      <c r="L43" s="960"/>
      <c r="M43" s="960"/>
      <c r="N43" s="1142"/>
    </row>
    <row r="44" spans="1:14" s="33" customFormat="1" ht="17.100000000000001" customHeight="1">
      <c r="A44" s="963">
        <v>15413</v>
      </c>
      <c r="B44" s="314" t="s">
        <v>1153</v>
      </c>
      <c r="C44" s="962">
        <v>7943</v>
      </c>
      <c r="D44" s="956">
        <v>743</v>
      </c>
      <c r="E44" s="952">
        <f t="shared" si="5"/>
        <v>8686</v>
      </c>
      <c r="F44" s="959">
        <v>8100</v>
      </c>
      <c r="G44" s="959">
        <v>7200</v>
      </c>
      <c r="H44" s="955">
        <f t="shared" si="6"/>
        <v>586</v>
      </c>
      <c r="I44" s="515">
        <f t="shared" si="0"/>
        <v>0.9325351139765139</v>
      </c>
      <c r="J44" s="960"/>
      <c r="K44" s="1142"/>
      <c r="L44" s="960"/>
      <c r="M44" s="960"/>
      <c r="N44" s="1142"/>
    </row>
    <row r="45" spans="1:14" s="33" customFormat="1" ht="17.100000000000001" customHeight="1">
      <c r="A45" s="963">
        <v>15901</v>
      </c>
      <c r="B45" s="314" t="s">
        <v>1154</v>
      </c>
      <c r="C45" s="962">
        <v>1309138</v>
      </c>
      <c r="D45" s="956">
        <v>239452</v>
      </c>
      <c r="E45" s="952">
        <f t="shared" si="5"/>
        <v>1548590</v>
      </c>
      <c r="F45" s="959">
        <v>1535873</v>
      </c>
      <c r="G45" s="959">
        <v>932060</v>
      </c>
      <c r="H45" s="955">
        <f t="shared" si="6"/>
        <v>12717</v>
      </c>
      <c r="I45" s="515">
        <f t="shared" si="0"/>
        <v>0.99178801361238289</v>
      </c>
      <c r="J45" s="960"/>
      <c r="K45" s="1142"/>
      <c r="L45" s="960"/>
      <c r="M45" s="960"/>
      <c r="N45" s="1142"/>
    </row>
    <row r="46" spans="1:14" s="33" customFormat="1" ht="17.100000000000001" customHeight="1">
      <c r="A46" s="963">
        <v>170</v>
      </c>
      <c r="B46" s="314" t="s">
        <v>1155</v>
      </c>
      <c r="C46" s="952"/>
      <c r="D46" s="956"/>
      <c r="E46" s="952"/>
      <c r="F46" s="961"/>
      <c r="G46" s="959"/>
      <c r="H46" s="955"/>
      <c r="I46" s="515" t="str">
        <f>IF(E46=0,"",F47/E46)</f>
        <v/>
      </c>
      <c r="J46" s="960"/>
      <c r="K46" s="1142"/>
      <c r="L46" s="960"/>
      <c r="M46" s="960"/>
      <c r="N46" s="1142"/>
    </row>
    <row r="47" spans="1:14" s="33" customFormat="1" ht="17.100000000000001" customHeight="1">
      <c r="A47" s="963">
        <v>17102</v>
      </c>
      <c r="B47" s="314" t="s">
        <v>1156</v>
      </c>
      <c r="C47" s="962">
        <v>1707275</v>
      </c>
      <c r="D47" s="956">
        <v>-59104</v>
      </c>
      <c r="E47" s="952">
        <f>C47+D47</f>
        <v>1648171</v>
      </c>
      <c r="F47" s="959">
        <v>1641746</v>
      </c>
      <c r="G47" s="959">
        <v>1641746</v>
      </c>
      <c r="H47" s="955">
        <f>E47-F47</f>
        <v>6425</v>
      </c>
      <c r="I47" s="515">
        <f t="shared" si="0"/>
        <v>0.99610173944329805</v>
      </c>
      <c r="J47" s="960"/>
      <c r="K47" s="1142"/>
      <c r="L47" s="960"/>
      <c r="M47" s="960"/>
      <c r="N47" s="1142"/>
    </row>
    <row r="48" spans="1:14" s="33" customFormat="1" ht="9" customHeight="1">
      <c r="A48" s="963"/>
      <c r="B48" s="314"/>
      <c r="C48" s="952"/>
      <c r="D48" s="956"/>
      <c r="E48" s="952"/>
      <c r="F48" s="952"/>
      <c r="G48" s="974"/>
      <c r="H48" s="955"/>
      <c r="I48" s="515" t="str">
        <f t="shared" si="0"/>
        <v/>
      </c>
      <c r="J48" s="960"/>
      <c r="K48" s="1142"/>
      <c r="L48" s="960"/>
      <c r="M48" s="960"/>
      <c r="N48" s="1142"/>
    </row>
    <row r="49" spans="1:14" s="33" customFormat="1" ht="17.100000000000001" customHeight="1">
      <c r="A49" s="975" t="s">
        <v>1157</v>
      </c>
      <c r="B49" s="312" t="s">
        <v>1158</v>
      </c>
      <c r="C49" s="947">
        <f>SUM(C50:C68)</f>
        <v>1420105</v>
      </c>
      <c r="D49" s="947">
        <f>SUM(D50:D68)</f>
        <v>9800</v>
      </c>
      <c r="E49" s="947">
        <f>SUM(E50:E68)</f>
        <v>1429905</v>
      </c>
      <c r="F49" s="947">
        <f>SUM(F50:F68)-1</f>
        <v>889553</v>
      </c>
      <c r="G49" s="947">
        <f>SUM(G50:G68)-1</f>
        <v>880553</v>
      </c>
      <c r="H49" s="947">
        <f>SUM(H50:H68)</f>
        <v>540351</v>
      </c>
      <c r="I49" s="949">
        <f t="shared" si="0"/>
        <v>0.62210636370947725</v>
      </c>
      <c r="J49" s="960"/>
      <c r="K49" s="1142"/>
      <c r="L49" s="960"/>
      <c r="M49" s="960"/>
      <c r="N49" s="1142"/>
    </row>
    <row r="50" spans="1:14" s="33" customFormat="1" ht="17.100000000000001" customHeight="1">
      <c r="A50" s="963" t="s">
        <v>1159</v>
      </c>
      <c r="B50" s="314" t="s">
        <v>1160</v>
      </c>
      <c r="C50" s="981"/>
      <c r="D50" s="1145"/>
      <c r="E50" s="952"/>
      <c r="F50" s="952"/>
      <c r="G50" s="974"/>
      <c r="H50" s="955"/>
      <c r="I50" s="515" t="str">
        <f t="shared" si="0"/>
        <v/>
      </c>
      <c r="J50" s="960"/>
      <c r="K50" s="1142"/>
      <c r="L50" s="960"/>
      <c r="M50" s="960"/>
      <c r="N50" s="1142"/>
    </row>
    <row r="51" spans="1:14" s="33" customFormat="1" ht="17.100000000000001" customHeight="1">
      <c r="A51" s="963" t="s">
        <v>1161</v>
      </c>
      <c r="B51" s="314" t="s">
        <v>1162</v>
      </c>
      <c r="C51" s="962">
        <v>109561</v>
      </c>
      <c r="D51" s="1145">
        <v>3276</v>
      </c>
      <c r="E51" s="952">
        <f>C51+D51</f>
        <v>112837</v>
      </c>
      <c r="F51" s="977">
        <v>85548</v>
      </c>
      <c r="G51" s="978">
        <v>85548</v>
      </c>
      <c r="H51" s="955">
        <f>E51-F51</f>
        <v>27289</v>
      </c>
      <c r="I51" s="515">
        <f t="shared" si="0"/>
        <v>0.75815556953836061</v>
      </c>
      <c r="J51" s="960"/>
      <c r="K51" s="1142"/>
      <c r="L51" s="960"/>
      <c r="M51" s="960"/>
      <c r="N51" s="1142"/>
    </row>
    <row r="52" spans="1:14" s="33" customFormat="1" ht="17.100000000000001" customHeight="1">
      <c r="A52" s="963" t="s">
        <v>1163</v>
      </c>
      <c r="B52" s="314" t="s">
        <v>1164</v>
      </c>
      <c r="D52" s="1145"/>
      <c r="E52" s="952"/>
      <c r="F52" s="977"/>
      <c r="H52" s="955"/>
      <c r="I52" s="515" t="str">
        <f t="shared" si="0"/>
        <v/>
      </c>
      <c r="J52" s="960"/>
      <c r="K52" s="1142"/>
      <c r="L52" s="960"/>
      <c r="M52" s="960"/>
      <c r="N52" s="1142"/>
    </row>
    <row r="53" spans="1:14" s="33" customFormat="1" ht="17.100000000000001" customHeight="1">
      <c r="A53" s="963" t="s">
        <v>1165</v>
      </c>
      <c r="B53" s="314" t="s">
        <v>1166</v>
      </c>
      <c r="C53" s="962"/>
      <c r="D53" s="1143"/>
      <c r="E53" s="952"/>
      <c r="F53" s="977"/>
      <c r="H53" s="955"/>
      <c r="I53" s="515" t="str">
        <f t="shared" si="0"/>
        <v/>
      </c>
      <c r="J53" s="960"/>
      <c r="K53" s="1142"/>
      <c r="L53" s="960"/>
      <c r="M53" s="960"/>
      <c r="N53" s="1142"/>
    </row>
    <row r="54" spans="1:14" s="33" customFormat="1" ht="17.100000000000001" customHeight="1">
      <c r="A54" s="963" t="s">
        <v>1167</v>
      </c>
      <c r="B54" s="314" t="s">
        <v>1168</v>
      </c>
      <c r="C54" s="964">
        <v>995</v>
      </c>
      <c r="D54" s="33">
        <v>0</v>
      </c>
      <c r="E54" s="952">
        <f>C54+D54</f>
        <v>995</v>
      </c>
      <c r="F54" s="977">
        <v>431</v>
      </c>
      <c r="G54" s="978">
        <v>431</v>
      </c>
      <c r="H54" s="955">
        <f>E54-F54</f>
        <v>564</v>
      </c>
      <c r="I54" s="515">
        <f t="shared" si="0"/>
        <v>0.43316582914572865</v>
      </c>
      <c r="J54" s="960"/>
      <c r="K54" s="1142"/>
      <c r="L54" s="960"/>
      <c r="M54" s="960"/>
      <c r="N54" s="1142"/>
    </row>
    <row r="55" spans="1:14" s="33" customFormat="1" ht="17.100000000000001" customHeight="1">
      <c r="A55" s="963" t="s">
        <v>1169</v>
      </c>
      <c r="B55" s="314" t="s">
        <v>1170</v>
      </c>
      <c r="C55" s="952"/>
      <c r="D55" s="956"/>
      <c r="E55" s="952"/>
      <c r="F55" s="952"/>
      <c r="G55" s="978"/>
      <c r="H55" s="955"/>
      <c r="I55" s="515" t="str">
        <f t="shared" si="0"/>
        <v/>
      </c>
      <c r="J55" s="960"/>
      <c r="K55" s="1142"/>
      <c r="L55" s="960"/>
      <c r="M55" s="960"/>
      <c r="N55" s="1142"/>
    </row>
    <row r="56" spans="1:14" s="33" customFormat="1" ht="17.100000000000001" customHeight="1">
      <c r="A56" s="963" t="s">
        <v>1171</v>
      </c>
      <c r="B56" s="314" t="s">
        <v>1172</v>
      </c>
      <c r="C56" s="962">
        <v>163902</v>
      </c>
      <c r="D56" s="956">
        <v>12083</v>
      </c>
      <c r="E56" s="952">
        <f>C56+D56</f>
        <v>175985</v>
      </c>
      <c r="F56" s="977">
        <v>142487</v>
      </c>
      <c r="G56" s="978">
        <v>142487</v>
      </c>
      <c r="H56" s="955">
        <f>E56-F56</f>
        <v>33498</v>
      </c>
      <c r="I56" s="515">
        <f t="shared" si="0"/>
        <v>0.80965423189476371</v>
      </c>
      <c r="J56" s="960"/>
      <c r="K56" s="1142"/>
      <c r="L56" s="960"/>
      <c r="M56" s="960"/>
      <c r="N56" s="1142"/>
    </row>
    <row r="57" spans="1:14" s="33" customFormat="1" ht="17.100000000000001" customHeight="1">
      <c r="A57" s="963" t="s">
        <v>1173</v>
      </c>
      <c r="B57" s="314" t="s">
        <v>1174</v>
      </c>
      <c r="C57" s="981"/>
      <c r="D57" s="956"/>
      <c r="E57" s="952"/>
      <c r="F57" s="952"/>
      <c r="G57" s="979"/>
      <c r="H57" s="955"/>
      <c r="I57" s="515" t="str">
        <f t="shared" si="0"/>
        <v/>
      </c>
      <c r="J57" s="960"/>
      <c r="K57" s="1142"/>
      <c r="L57" s="960"/>
      <c r="M57" s="960"/>
      <c r="N57" s="1142"/>
    </row>
    <row r="58" spans="1:14" s="33" customFormat="1" ht="17.100000000000001" customHeight="1">
      <c r="A58" s="963" t="s">
        <v>1175</v>
      </c>
      <c r="B58" s="314" t="s">
        <v>1176</v>
      </c>
      <c r="C58" s="962">
        <v>7635</v>
      </c>
      <c r="D58" s="1143">
        <v>405</v>
      </c>
      <c r="E58" s="952">
        <f>C58+D58</f>
        <v>8040</v>
      </c>
      <c r="F58" s="977">
        <v>8040</v>
      </c>
      <c r="G58" s="978">
        <v>8040</v>
      </c>
      <c r="H58" s="955">
        <f t="shared" ref="H58:H68" si="7">E58-F58</f>
        <v>0</v>
      </c>
      <c r="I58" s="515">
        <f t="shared" si="0"/>
        <v>1</v>
      </c>
      <c r="J58" s="960"/>
      <c r="K58" s="1142"/>
      <c r="L58" s="960"/>
      <c r="M58" s="960"/>
      <c r="N58" s="1142"/>
    </row>
    <row r="59" spans="1:14" s="33" customFormat="1" ht="17.100000000000001" customHeight="1">
      <c r="A59" s="963" t="s">
        <v>1177</v>
      </c>
      <c r="B59" s="314" t="s">
        <v>1178</v>
      </c>
      <c r="C59" s="962">
        <v>470396</v>
      </c>
      <c r="D59" s="956">
        <v>-66525</v>
      </c>
      <c r="E59" s="952">
        <f>C59+D59</f>
        <v>403871</v>
      </c>
      <c r="F59" s="952">
        <v>23265</v>
      </c>
      <c r="G59" s="979">
        <v>14265</v>
      </c>
      <c r="H59" s="955">
        <f t="shared" si="7"/>
        <v>380606</v>
      </c>
      <c r="I59" s="515">
        <f t="shared" si="0"/>
        <v>5.7605027347841266E-2</v>
      </c>
      <c r="J59" s="960"/>
      <c r="K59" s="1142"/>
      <c r="L59" s="960"/>
      <c r="M59" s="960"/>
      <c r="N59" s="1142"/>
    </row>
    <row r="60" spans="1:14" s="33" customFormat="1" ht="17.100000000000001" customHeight="1">
      <c r="A60" s="963" t="s">
        <v>1179</v>
      </c>
      <c r="B60" s="314" t="s">
        <v>1180</v>
      </c>
      <c r="C60" s="981"/>
      <c r="D60" s="956"/>
      <c r="E60" s="952"/>
      <c r="F60" s="1146"/>
      <c r="G60" s="978"/>
      <c r="H60" s="955"/>
      <c r="I60" s="515" t="str">
        <f t="shared" si="0"/>
        <v/>
      </c>
      <c r="J60" s="960"/>
      <c r="K60" s="1142"/>
      <c r="L60" s="960"/>
      <c r="M60" s="960"/>
      <c r="N60" s="1142"/>
    </row>
    <row r="61" spans="1:14" s="33" customFormat="1" ht="17.100000000000001" customHeight="1">
      <c r="A61" s="963" t="s">
        <v>1181</v>
      </c>
      <c r="B61" s="314" t="s">
        <v>1182</v>
      </c>
      <c r="C61" s="962">
        <v>216</v>
      </c>
      <c r="D61" s="956">
        <v>317</v>
      </c>
      <c r="E61" s="952">
        <f>C61+D61</f>
        <v>533</v>
      </c>
      <c r="F61" s="977">
        <v>532</v>
      </c>
      <c r="G61" s="979">
        <v>532</v>
      </c>
      <c r="H61" s="955">
        <f t="shared" si="7"/>
        <v>1</v>
      </c>
      <c r="I61" s="515">
        <f t="shared" si="0"/>
        <v>0.99812382739212002</v>
      </c>
      <c r="J61" s="960"/>
      <c r="K61" s="1142"/>
      <c r="L61" s="960"/>
      <c r="M61" s="960"/>
      <c r="N61" s="1142"/>
    </row>
    <row r="62" spans="1:14" s="33" customFormat="1" ht="17.100000000000001" customHeight="1">
      <c r="A62" s="963" t="s">
        <v>1183</v>
      </c>
      <c r="B62" s="314" t="s">
        <v>1184</v>
      </c>
      <c r="C62" s="952"/>
      <c r="D62" s="956"/>
      <c r="E62" s="952"/>
      <c r="F62" s="952"/>
      <c r="G62" s="1141"/>
      <c r="H62" s="955"/>
      <c r="I62" s="515" t="str">
        <f t="shared" si="0"/>
        <v/>
      </c>
      <c r="J62" s="960"/>
      <c r="K62" s="1142"/>
      <c r="L62" s="960"/>
      <c r="M62" s="960"/>
      <c r="N62" s="1142"/>
    </row>
    <row r="63" spans="1:14" s="33" customFormat="1" ht="17.100000000000001" customHeight="1">
      <c r="A63" s="963" t="s">
        <v>1185</v>
      </c>
      <c r="B63" s="314" t="s">
        <v>1186</v>
      </c>
      <c r="C63" s="962">
        <v>550694</v>
      </c>
      <c r="D63" s="956">
        <v>-667</v>
      </c>
      <c r="E63" s="952">
        <f>C63+D63</f>
        <v>550027</v>
      </c>
      <c r="F63" s="977">
        <v>470226</v>
      </c>
      <c r="G63" s="978">
        <v>470226</v>
      </c>
      <c r="H63" s="955">
        <f t="shared" si="7"/>
        <v>79801</v>
      </c>
      <c r="I63" s="515">
        <f t="shared" si="0"/>
        <v>0.85491439511151268</v>
      </c>
      <c r="J63" s="960"/>
      <c r="K63" s="1142"/>
      <c r="L63" s="960"/>
      <c r="M63" s="960"/>
      <c r="N63" s="1142"/>
    </row>
    <row r="64" spans="1:14" s="33" customFormat="1" ht="17.100000000000001" customHeight="1">
      <c r="A64" s="963" t="s">
        <v>1187</v>
      </c>
      <c r="B64" s="314" t="s">
        <v>1188</v>
      </c>
      <c r="C64" s="952"/>
      <c r="D64" s="956"/>
      <c r="E64" s="952"/>
      <c r="F64" s="952"/>
      <c r="G64" s="979"/>
      <c r="H64" s="955"/>
      <c r="I64" s="515" t="str">
        <f t="shared" si="0"/>
        <v/>
      </c>
      <c r="J64" s="960"/>
      <c r="K64" s="1142"/>
      <c r="L64" s="960"/>
      <c r="M64" s="960"/>
      <c r="N64" s="1142"/>
    </row>
    <row r="65" spans="1:14" s="33" customFormat="1" ht="17.100000000000001" customHeight="1">
      <c r="A65" s="963" t="s">
        <v>1189</v>
      </c>
      <c r="B65" s="314" t="s">
        <v>1190</v>
      </c>
      <c r="C65" s="962">
        <v>33171</v>
      </c>
      <c r="D65" s="956">
        <v>59169</v>
      </c>
      <c r="E65" s="952">
        <f>C65+D65</f>
        <v>92340</v>
      </c>
      <c r="F65" s="977">
        <v>83441</v>
      </c>
      <c r="G65" s="978">
        <v>83441</v>
      </c>
      <c r="H65" s="955">
        <f t="shared" si="7"/>
        <v>8899</v>
      </c>
      <c r="I65" s="515">
        <f t="shared" si="0"/>
        <v>0.90362789690275069</v>
      </c>
      <c r="J65" s="960"/>
      <c r="K65" s="1142"/>
      <c r="L65" s="960"/>
      <c r="M65" s="960"/>
      <c r="N65" s="1142"/>
    </row>
    <row r="66" spans="1:14" s="33" customFormat="1" ht="17.100000000000001" customHeight="1">
      <c r="A66" s="963" t="s">
        <v>1191</v>
      </c>
      <c r="B66" s="314" t="s">
        <v>1192</v>
      </c>
      <c r="C66" s="981"/>
      <c r="D66" s="976"/>
      <c r="E66" s="952"/>
      <c r="F66" s="952"/>
      <c r="G66" s="979"/>
      <c r="H66" s="955"/>
      <c r="I66" s="515" t="str">
        <f t="shared" si="0"/>
        <v/>
      </c>
      <c r="J66" s="960"/>
      <c r="K66" s="1142"/>
      <c r="L66" s="960"/>
      <c r="M66" s="960"/>
      <c r="N66" s="1142"/>
    </row>
    <row r="67" spans="1:14" s="33" customFormat="1" ht="17.100000000000001" customHeight="1">
      <c r="A67" s="963" t="s">
        <v>1193</v>
      </c>
      <c r="B67" s="314" t="s">
        <v>1194</v>
      </c>
      <c r="C67" s="962">
        <v>21801</v>
      </c>
      <c r="D67" s="956">
        <v>3451</v>
      </c>
      <c r="E67" s="952">
        <f>C67+D67</f>
        <v>25252</v>
      </c>
      <c r="F67" s="977">
        <v>16129</v>
      </c>
      <c r="G67" s="978">
        <v>16129</v>
      </c>
      <c r="H67" s="955">
        <f t="shared" si="7"/>
        <v>9123</v>
      </c>
      <c r="I67" s="515">
        <f t="shared" si="0"/>
        <v>0.63872168541105656</v>
      </c>
      <c r="J67" s="960"/>
      <c r="K67" s="1142"/>
      <c r="L67" s="960"/>
      <c r="M67" s="960"/>
      <c r="N67" s="1142"/>
    </row>
    <row r="68" spans="1:14" s="33" customFormat="1" ht="17.100000000000001" customHeight="1">
      <c r="A68" s="963" t="s">
        <v>1195</v>
      </c>
      <c r="B68" s="314" t="s">
        <v>1196</v>
      </c>
      <c r="C68" s="962">
        <v>61734</v>
      </c>
      <c r="D68" s="956">
        <v>-1709</v>
      </c>
      <c r="E68" s="952">
        <f>C68+D68</f>
        <v>60025</v>
      </c>
      <c r="F68" s="952">
        <v>59455</v>
      </c>
      <c r="G68" s="979">
        <v>59455</v>
      </c>
      <c r="H68" s="955">
        <f t="shared" si="7"/>
        <v>570</v>
      </c>
      <c r="I68" s="515">
        <f t="shared" si="0"/>
        <v>0.99050395668471469</v>
      </c>
      <c r="J68" s="960"/>
      <c r="K68" s="1142"/>
      <c r="L68" s="960"/>
      <c r="M68" s="960"/>
      <c r="N68" s="1142"/>
    </row>
    <row r="69" spans="1:14" s="33" customFormat="1" ht="10.5" customHeight="1">
      <c r="A69" s="963"/>
      <c r="B69" s="314"/>
      <c r="C69" s="981"/>
      <c r="D69" s="956"/>
      <c r="E69" s="952"/>
      <c r="F69" s="952"/>
      <c r="G69" s="982"/>
      <c r="H69" s="955"/>
      <c r="I69" s="515" t="str">
        <f t="shared" si="0"/>
        <v/>
      </c>
      <c r="J69" s="960"/>
      <c r="K69" s="1142"/>
      <c r="L69" s="960"/>
      <c r="M69" s="960"/>
      <c r="N69" s="1142"/>
    </row>
    <row r="70" spans="1:14" s="33" customFormat="1" ht="17.100000000000001" customHeight="1">
      <c r="A70" s="975" t="s">
        <v>1197</v>
      </c>
      <c r="B70" s="312" t="s">
        <v>1198</v>
      </c>
      <c r="C70" s="983">
        <f>SUM(C71:C119)</f>
        <v>11497703</v>
      </c>
      <c r="D70" s="983">
        <f>SUM(D71:D119)+1</f>
        <v>-306697</v>
      </c>
      <c r="E70" s="983">
        <f>SUM(E71:E119)</f>
        <v>11191005</v>
      </c>
      <c r="F70" s="983">
        <f t="shared" ref="F70:H70" si="8">SUM(F71:F119)</f>
        <v>9415572</v>
      </c>
      <c r="G70" s="983">
        <f>SUM(G71:G119)-1</f>
        <v>6770822</v>
      </c>
      <c r="H70" s="983">
        <f t="shared" si="8"/>
        <v>1775433</v>
      </c>
      <c r="I70" s="949">
        <f t="shared" si="0"/>
        <v>0.84135178207855321</v>
      </c>
      <c r="J70" s="960"/>
      <c r="K70" s="1142"/>
      <c r="L70" s="960"/>
      <c r="M70" s="960"/>
      <c r="N70" s="1142"/>
    </row>
    <row r="71" spans="1:14" s="33" customFormat="1" ht="14.25" customHeight="1">
      <c r="A71" s="963" t="s">
        <v>1199</v>
      </c>
      <c r="B71" s="314" t="s">
        <v>1200</v>
      </c>
      <c r="C71" s="981"/>
      <c r="D71" s="1143"/>
      <c r="E71" s="952"/>
      <c r="F71" s="952"/>
      <c r="G71" s="984"/>
      <c r="H71" s="955"/>
      <c r="I71" s="515" t="str">
        <f t="shared" si="0"/>
        <v/>
      </c>
      <c r="J71" s="960"/>
      <c r="K71" s="1142"/>
      <c r="L71" s="960"/>
      <c r="M71" s="960"/>
      <c r="N71" s="1142"/>
    </row>
    <row r="72" spans="1:14" s="33" customFormat="1" ht="17.100000000000001" customHeight="1">
      <c r="A72" s="963" t="s">
        <v>1201</v>
      </c>
      <c r="B72" s="314" t="s">
        <v>1202</v>
      </c>
      <c r="C72" s="962">
        <v>1340073</v>
      </c>
      <c r="D72" s="956">
        <v>-16261</v>
      </c>
      <c r="E72" s="952">
        <f t="shared" ref="E72:E83" si="9">C72+D72</f>
        <v>1323812</v>
      </c>
      <c r="F72" s="977">
        <v>1264269</v>
      </c>
      <c r="G72" s="977">
        <v>1264269</v>
      </c>
      <c r="H72" s="955">
        <f t="shared" ref="H72:H83" si="10">E72-F72</f>
        <v>59543</v>
      </c>
      <c r="I72" s="515">
        <f t="shared" si="0"/>
        <v>0.95502155895247964</v>
      </c>
      <c r="J72" s="960"/>
      <c r="K72" s="1142"/>
      <c r="L72" s="960"/>
      <c r="M72" s="960"/>
      <c r="N72" s="1142"/>
    </row>
    <row r="73" spans="1:14" s="33" customFormat="1" ht="17.100000000000001" customHeight="1">
      <c r="A73" s="963" t="s">
        <v>1203</v>
      </c>
      <c r="B73" s="314" t="s">
        <v>1204</v>
      </c>
      <c r="C73" s="962">
        <v>50369</v>
      </c>
      <c r="D73" s="956">
        <v>16956</v>
      </c>
      <c r="E73" s="952">
        <f t="shared" si="9"/>
        <v>67325</v>
      </c>
      <c r="F73" s="977">
        <v>67324</v>
      </c>
      <c r="G73" s="977">
        <v>67324</v>
      </c>
      <c r="H73" s="955">
        <f t="shared" si="10"/>
        <v>1</v>
      </c>
      <c r="I73" s="515">
        <f t="shared" si="0"/>
        <v>0.9999851466765689</v>
      </c>
      <c r="J73" s="960"/>
      <c r="K73" s="1142"/>
      <c r="L73" s="960"/>
      <c r="M73" s="960"/>
      <c r="N73" s="1142"/>
    </row>
    <row r="74" spans="1:14" s="33" customFormat="1" ht="17.100000000000001" customHeight="1">
      <c r="A74" s="963" t="s">
        <v>1205</v>
      </c>
      <c r="B74" s="314" t="s">
        <v>1206</v>
      </c>
      <c r="C74" s="962">
        <v>253376</v>
      </c>
      <c r="D74" s="980">
        <v>0</v>
      </c>
      <c r="E74" s="952">
        <f t="shared" si="9"/>
        <v>253376</v>
      </c>
      <c r="F74" s="977">
        <v>209428</v>
      </c>
      <c r="G74" s="977">
        <v>209428</v>
      </c>
      <c r="H74" s="955">
        <f t="shared" si="10"/>
        <v>43948</v>
      </c>
      <c r="I74" s="515">
        <f t="shared" si="0"/>
        <v>0.82655026521848951</v>
      </c>
      <c r="J74" s="960"/>
      <c r="K74" s="1142"/>
      <c r="L74" s="960"/>
      <c r="M74" s="960"/>
      <c r="N74" s="1142"/>
    </row>
    <row r="75" spans="1:14" s="33" customFormat="1" ht="17.100000000000001" customHeight="1">
      <c r="A75" s="963" t="s">
        <v>1207</v>
      </c>
      <c r="B75" s="314" t="s">
        <v>1208</v>
      </c>
      <c r="C75" s="987">
        <v>400000</v>
      </c>
      <c r="D75" s="980">
        <v>279821</v>
      </c>
      <c r="E75" s="952">
        <f t="shared" si="9"/>
        <v>679821</v>
      </c>
      <c r="F75" s="977">
        <v>679821</v>
      </c>
      <c r="G75" s="977">
        <v>0</v>
      </c>
      <c r="H75" s="955">
        <f t="shared" si="10"/>
        <v>0</v>
      </c>
      <c r="I75" s="515">
        <f t="shared" si="0"/>
        <v>1</v>
      </c>
      <c r="J75" s="960"/>
      <c r="K75" s="1142"/>
      <c r="L75" s="960"/>
      <c r="M75" s="960"/>
      <c r="N75" s="1142"/>
    </row>
    <row r="76" spans="1:14" s="33" customFormat="1" ht="17.100000000000001" customHeight="1">
      <c r="A76" s="965" t="s">
        <v>1209</v>
      </c>
      <c r="B76" s="966" t="s">
        <v>1210</v>
      </c>
      <c r="C76" s="967">
        <v>412756</v>
      </c>
      <c r="D76" s="968">
        <v>9008</v>
      </c>
      <c r="E76" s="969">
        <f t="shared" si="9"/>
        <v>421764</v>
      </c>
      <c r="F76" s="986">
        <v>349334</v>
      </c>
      <c r="G76" s="986">
        <v>349334</v>
      </c>
      <c r="H76" s="971">
        <f t="shared" si="10"/>
        <v>72430</v>
      </c>
      <c r="I76" s="972">
        <f t="shared" si="0"/>
        <v>0.82826888971083357</v>
      </c>
      <c r="J76" s="960"/>
      <c r="K76" s="1142"/>
      <c r="L76" s="960"/>
      <c r="M76" s="960"/>
      <c r="N76" s="1142"/>
    </row>
    <row r="77" spans="1:14" s="33" customFormat="1" ht="17.100000000000001" customHeight="1">
      <c r="A77" s="963" t="s">
        <v>1211</v>
      </c>
      <c r="B77" s="314" t="s">
        <v>1212</v>
      </c>
      <c r="C77" s="962">
        <v>18651</v>
      </c>
      <c r="D77" s="956">
        <v>-7379</v>
      </c>
      <c r="E77" s="952">
        <f t="shared" si="9"/>
        <v>11272</v>
      </c>
      <c r="F77" s="977">
        <v>6338</v>
      </c>
      <c r="G77" s="977">
        <v>6338</v>
      </c>
      <c r="H77" s="955">
        <f t="shared" si="10"/>
        <v>4934</v>
      </c>
      <c r="I77" s="515">
        <f t="shared" si="0"/>
        <v>0.562278211497516</v>
      </c>
      <c r="J77" s="960"/>
      <c r="K77" s="1142"/>
      <c r="L77" s="960"/>
      <c r="M77" s="960"/>
      <c r="N77" s="1142"/>
    </row>
    <row r="78" spans="1:14" s="33" customFormat="1" ht="17.100000000000001" customHeight="1">
      <c r="A78" s="963" t="s">
        <v>1213</v>
      </c>
      <c r="B78" s="314" t="s">
        <v>1214</v>
      </c>
      <c r="C78" s="962">
        <v>9306</v>
      </c>
      <c r="D78" s="956">
        <v>1049</v>
      </c>
      <c r="E78" s="952">
        <f t="shared" si="9"/>
        <v>10355</v>
      </c>
      <c r="F78" s="977">
        <v>10355</v>
      </c>
      <c r="G78" s="977">
        <v>10355</v>
      </c>
      <c r="H78" s="955">
        <f t="shared" si="10"/>
        <v>0</v>
      </c>
      <c r="I78" s="515">
        <f t="shared" si="0"/>
        <v>1</v>
      </c>
      <c r="J78" s="960"/>
      <c r="K78" s="1142"/>
      <c r="L78" s="960"/>
      <c r="M78" s="960"/>
      <c r="N78" s="1142"/>
    </row>
    <row r="79" spans="1:14" s="33" customFormat="1" ht="14.25" customHeight="1">
      <c r="A79" s="963" t="s">
        <v>1215</v>
      </c>
      <c r="B79" s="314" t="s">
        <v>1216</v>
      </c>
      <c r="C79" s="981"/>
      <c r="D79" s="956"/>
      <c r="E79" s="952"/>
      <c r="F79" s="952"/>
      <c r="G79" s="952"/>
      <c r="H79" s="955"/>
      <c r="I79" s="515" t="str">
        <f t="shared" si="0"/>
        <v/>
      </c>
      <c r="J79" s="960"/>
      <c r="K79" s="1142"/>
      <c r="L79" s="960"/>
      <c r="M79" s="960"/>
      <c r="N79" s="1142"/>
    </row>
    <row r="80" spans="1:14" s="33" customFormat="1" ht="17.100000000000001" customHeight="1">
      <c r="A80" s="963" t="s">
        <v>1217</v>
      </c>
      <c r="B80" s="314" t="s">
        <v>1218</v>
      </c>
      <c r="C80" s="962">
        <v>71664</v>
      </c>
      <c r="D80" s="956">
        <v>0</v>
      </c>
      <c r="E80" s="952">
        <f t="shared" si="9"/>
        <v>71664</v>
      </c>
      <c r="F80" s="952">
        <v>68310</v>
      </c>
      <c r="G80" s="952">
        <v>68310</v>
      </c>
      <c r="H80" s="955">
        <f t="shared" si="10"/>
        <v>3354</v>
      </c>
      <c r="I80" s="515">
        <f t="shared" si="0"/>
        <v>0.95319825853985263</v>
      </c>
      <c r="J80" s="960"/>
      <c r="K80" s="1142"/>
      <c r="L80" s="960"/>
      <c r="M80" s="960"/>
      <c r="N80" s="1142"/>
    </row>
    <row r="81" spans="1:14" s="33" customFormat="1" ht="17.100000000000001" customHeight="1">
      <c r="A81" s="963" t="s">
        <v>1219</v>
      </c>
      <c r="B81" s="314" t="s">
        <v>1220</v>
      </c>
      <c r="C81" s="962">
        <v>62473</v>
      </c>
      <c r="D81" s="956">
        <v>6164</v>
      </c>
      <c r="E81" s="952">
        <f t="shared" si="9"/>
        <v>68637</v>
      </c>
      <c r="F81" s="952">
        <v>55935</v>
      </c>
      <c r="G81" s="952">
        <v>46408</v>
      </c>
      <c r="H81" s="955">
        <f t="shared" si="10"/>
        <v>12702</v>
      </c>
      <c r="I81" s="515">
        <f t="shared" si="0"/>
        <v>0.81493946413741858</v>
      </c>
      <c r="J81" s="960"/>
      <c r="K81" s="1142"/>
      <c r="L81" s="960"/>
      <c r="M81" s="960"/>
      <c r="N81" s="1142"/>
    </row>
    <row r="82" spans="1:14" s="33" customFormat="1" ht="17.100000000000001" customHeight="1">
      <c r="A82" s="963" t="s">
        <v>1221</v>
      </c>
      <c r="B82" s="314" t="s">
        <v>1222</v>
      </c>
      <c r="C82" s="962">
        <v>119666</v>
      </c>
      <c r="D82" s="956">
        <v>-10599</v>
      </c>
      <c r="E82" s="952">
        <f t="shared" si="9"/>
        <v>109067</v>
      </c>
      <c r="F82" s="952">
        <v>104812</v>
      </c>
      <c r="G82" s="952">
        <v>104812</v>
      </c>
      <c r="H82" s="955">
        <f t="shared" si="10"/>
        <v>4255</v>
      </c>
      <c r="I82" s="515">
        <f t="shared" si="0"/>
        <v>0.96098728304620096</v>
      </c>
      <c r="J82" s="960"/>
      <c r="K82" s="1142"/>
      <c r="L82" s="960"/>
      <c r="M82" s="960"/>
      <c r="N82" s="1142"/>
    </row>
    <row r="83" spans="1:14" s="33" customFormat="1" ht="17.100000000000001" customHeight="1">
      <c r="A83" s="963" t="s">
        <v>1223</v>
      </c>
      <c r="B83" s="314" t="s">
        <v>1224</v>
      </c>
      <c r="C83" s="962">
        <v>21734</v>
      </c>
      <c r="D83" s="956">
        <v>681</v>
      </c>
      <c r="E83" s="952">
        <f t="shared" si="9"/>
        <v>22415</v>
      </c>
      <c r="F83" s="952">
        <v>21144</v>
      </c>
      <c r="G83" s="952">
        <v>21144</v>
      </c>
      <c r="H83" s="955">
        <f t="shared" si="10"/>
        <v>1271</v>
      </c>
      <c r="I83" s="515">
        <f t="shared" si="0"/>
        <v>0.94329689939772476</v>
      </c>
      <c r="J83" s="960"/>
      <c r="K83" s="1142"/>
      <c r="L83" s="960"/>
      <c r="M83" s="960"/>
      <c r="N83" s="1142"/>
    </row>
    <row r="84" spans="1:14" s="33" customFormat="1" ht="17.100000000000001" customHeight="1">
      <c r="A84" s="963">
        <v>32701</v>
      </c>
      <c r="B84" s="314" t="s">
        <v>1225</v>
      </c>
      <c r="C84" s="962"/>
      <c r="D84" s="956"/>
      <c r="E84" s="952"/>
      <c r="F84" s="952"/>
      <c r="G84" s="952"/>
      <c r="H84" s="955"/>
      <c r="I84" s="515" t="str">
        <f t="shared" si="0"/>
        <v/>
      </c>
      <c r="J84" s="960"/>
      <c r="K84" s="1142"/>
      <c r="L84" s="960"/>
      <c r="M84" s="960"/>
      <c r="N84" s="1142"/>
    </row>
    <row r="85" spans="1:14" s="33" customFormat="1" ht="17.100000000000001" customHeight="1">
      <c r="A85" s="963">
        <v>32901</v>
      </c>
      <c r="B85" s="314" t="s">
        <v>1226</v>
      </c>
      <c r="C85" s="962"/>
      <c r="D85" s="1143"/>
      <c r="E85" s="952"/>
      <c r="F85" s="952"/>
      <c r="H85" s="955"/>
      <c r="I85" s="515" t="str">
        <f t="shared" si="0"/>
        <v/>
      </c>
      <c r="J85" s="960"/>
      <c r="K85" s="1142"/>
      <c r="L85" s="960"/>
      <c r="M85" s="960"/>
      <c r="N85" s="1142"/>
    </row>
    <row r="86" spans="1:14" s="33" customFormat="1" ht="13.5" customHeight="1">
      <c r="A86" s="963" t="s">
        <v>1227</v>
      </c>
      <c r="B86" s="314" t="s">
        <v>1228</v>
      </c>
      <c r="C86" s="981"/>
      <c r="D86" s="1143"/>
      <c r="E86" s="952"/>
      <c r="F86" s="952"/>
      <c r="H86" s="955"/>
      <c r="I86" s="515" t="str">
        <f t="shared" si="0"/>
        <v/>
      </c>
      <c r="J86" s="960"/>
      <c r="K86" s="1142"/>
      <c r="L86" s="960"/>
      <c r="M86" s="960"/>
      <c r="N86" s="1142"/>
    </row>
    <row r="87" spans="1:14" s="33" customFormat="1" ht="17.100000000000001" customHeight="1">
      <c r="A87" s="963" t="s">
        <v>1229</v>
      </c>
      <c r="B87" s="314" t="s">
        <v>1230</v>
      </c>
      <c r="C87" s="962">
        <v>2424957</v>
      </c>
      <c r="D87" s="956">
        <v>-353676</v>
      </c>
      <c r="E87" s="952">
        <f t="shared" ref="E87:E111" si="11">C87+D87</f>
        <v>2071281</v>
      </c>
      <c r="F87" s="952">
        <v>1755604</v>
      </c>
      <c r="G87" s="952">
        <v>1181148</v>
      </c>
      <c r="H87" s="955">
        <f t="shared" ref="H87:H111" si="12">E87-F87</f>
        <v>315677</v>
      </c>
      <c r="I87" s="515">
        <f t="shared" si="0"/>
        <v>0.84759334923653529</v>
      </c>
      <c r="J87" s="960"/>
      <c r="K87" s="1142"/>
      <c r="L87" s="960"/>
      <c r="M87" s="960"/>
      <c r="N87" s="1142"/>
    </row>
    <row r="88" spans="1:14" s="33" customFormat="1" ht="17.100000000000001" customHeight="1">
      <c r="A88" s="963" t="s">
        <v>1231</v>
      </c>
      <c r="B88" s="314" t="s">
        <v>1232</v>
      </c>
      <c r="C88" s="962">
        <v>26028</v>
      </c>
      <c r="D88" s="956">
        <v>1009</v>
      </c>
      <c r="E88" s="952">
        <f t="shared" si="11"/>
        <v>27037</v>
      </c>
      <c r="F88" s="952">
        <v>26267</v>
      </c>
      <c r="G88" s="952">
        <v>26267</v>
      </c>
      <c r="H88" s="955">
        <f t="shared" si="12"/>
        <v>770</v>
      </c>
      <c r="I88" s="515">
        <f t="shared" si="0"/>
        <v>0.97152050893220399</v>
      </c>
      <c r="J88" s="960"/>
      <c r="K88" s="1142"/>
      <c r="L88" s="960"/>
      <c r="M88" s="960"/>
      <c r="N88" s="1142"/>
    </row>
    <row r="89" spans="1:14" s="33" customFormat="1" ht="17.100000000000001" customHeight="1">
      <c r="A89" s="963" t="s">
        <v>1233</v>
      </c>
      <c r="B89" s="314" t="s">
        <v>1234</v>
      </c>
      <c r="C89" s="962">
        <v>62628</v>
      </c>
      <c r="D89" s="956">
        <v>154577</v>
      </c>
      <c r="E89" s="952">
        <f t="shared" si="11"/>
        <v>217205</v>
      </c>
      <c r="F89" s="977">
        <v>217205</v>
      </c>
      <c r="G89" s="952">
        <v>217205</v>
      </c>
      <c r="H89" s="955">
        <f t="shared" si="12"/>
        <v>0</v>
      </c>
      <c r="I89" s="515">
        <f t="shared" si="0"/>
        <v>1</v>
      </c>
      <c r="J89" s="960"/>
      <c r="K89" s="1142"/>
      <c r="L89" s="960"/>
      <c r="M89" s="960"/>
      <c r="N89" s="1142"/>
    </row>
    <row r="90" spans="1:14" s="33" customFormat="1" ht="17.100000000000001" customHeight="1">
      <c r="A90" s="963">
        <v>33603</v>
      </c>
      <c r="B90" s="314" t="s">
        <v>1235</v>
      </c>
      <c r="C90" s="962">
        <v>4744</v>
      </c>
      <c r="D90" s="956">
        <v>-47</v>
      </c>
      <c r="E90" s="952">
        <f t="shared" si="11"/>
        <v>4697</v>
      </c>
      <c r="F90" s="977">
        <v>1300</v>
      </c>
      <c r="G90" s="952">
        <v>1300</v>
      </c>
      <c r="H90" s="955">
        <f t="shared" si="12"/>
        <v>3397</v>
      </c>
      <c r="I90" s="515">
        <f t="shared" si="0"/>
        <v>0.27677240791994889</v>
      </c>
      <c r="J90" s="960"/>
      <c r="K90" s="1142"/>
      <c r="L90" s="960"/>
      <c r="M90" s="960"/>
      <c r="N90" s="1142"/>
    </row>
    <row r="91" spans="1:14" s="33" customFormat="1" ht="17.100000000000001" customHeight="1">
      <c r="A91" s="963" t="s">
        <v>1236</v>
      </c>
      <c r="B91" s="314" t="s">
        <v>1237</v>
      </c>
      <c r="C91" s="962">
        <v>3381</v>
      </c>
      <c r="D91" s="980">
        <v>0</v>
      </c>
      <c r="E91" s="952">
        <f t="shared" si="11"/>
        <v>3381</v>
      </c>
      <c r="F91" s="977">
        <v>3065</v>
      </c>
      <c r="G91" s="977">
        <v>3065</v>
      </c>
      <c r="H91" s="955">
        <f t="shared" si="12"/>
        <v>316</v>
      </c>
      <c r="I91" s="515">
        <f t="shared" si="0"/>
        <v>0.90653652765454007</v>
      </c>
      <c r="J91" s="960"/>
      <c r="K91" s="1142"/>
      <c r="L91" s="960"/>
      <c r="M91" s="960"/>
      <c r="N91" s="1142"/>
    </row>
    <row r="92" spans="1:14" s="33" customFormat="1" ht="13.5" customHeight="1">
      <c r="A92" s="963" t="s">
        <v>1238</v>
      </c>
      <c r="B92" s="314" t="s">
        <v>1239</v>
      </c>
      <c r="C92" s="981"/>
      <c r="D92" s="980"/>
      <c r="E92" s="952"/>
      <c r="F92" s="977"/>
      <c r="G92" s="977"/>
      <c r="H92" s="955"/>
      <c r="I92" s="515" t="str">
        <f t="shared" si="0"/>
        <v/>
      </c>
      <c r="J92" s="960"/>
      <c r="K92" s="1142"/>
      <c r="L92" s="960"/>
      <c r="M92" s="960"/>
      <c r="N92" s="1142"/>
    </row>
    <row r="93" spans="1:14" s="33" customFormat="1" ht="17.100000000000001" customHeight="1">
      <c r="A93" s="963" t="s">
        <v>1240</v>
      </c>
      <c r="B93" s="314" t="s">
        <v>1241</v>
      </c>
      <c r="C93" s="962">
        <v>207238</v>
      </c>
      <c r="D93" s="980">
        <v>0</v>
      </c>
      <c r="E93" s="952">
        <f t="shared" si="11"/>
        <v>207238</v>
      </c>
      <c r="F93" s="977">
        <v>139832</v>
      </c>
      <c r="G93" s="977">
        <v>139832</v>
      </c>
      <c r="H93" s="955">
        <f t="shared" si="12"/>
        <v>67406</v>
      </c>
      <c r="I93" s="515">
        <f t="shared" si="0"/>
        <v>0.67474111890676425</v>
      </c>
      <c r="J93" s="960"/>
      <c r="K93" s="1142"/>
      <c r="L93" s="960"/>
      <c r="M93" s="960"/>
      <c r="N93" s="1142"/>
    </row>
    <row r="94" spans="1:14" s="33" customFormat="1" ht="17.100000000000001" customHeight="1">
      <c r="A94" s="963">
        <v>34401</v>
      </c>
      <c r="B94" s="314" t="s">
        <v>1242</v>
      </c>
      <c r="D94" s="1143"/>
      <c r="E94" s="952"/>
      <c r="F94" s="952"/>
      <c r="H94" s="955"/>
      <c r="I94" s="515" t="str">
        <f t="shared" si="0"/>
        <v/>
      </c>
      <c r="J94" s="960"/>
      <c r="K94" s="1142"/>
      <c r="L94" s="960"/>
      <c r="M94" s="960"/>
      <c r="N94" s="1142"/>
    </row>
    <row r="95" spans="1:14" s="33" customFormat="1" ht="17.100000000000001" customHeight="1">
      <c r="A95" s="963" t="s">
        <v>1243</v>
      </c>
      <c r="B95" s="314" t="s">
        <v>1244</v>
      </c>
      <c r="C95" s="962">
        <v>322308</v>
      </c>
      <c r="D95" s="980">
        <v>12931</v>
      </c>
      <c r="E95" s="952">
        <f t="shared" si="11"/>
        <v>335239</v>
      </c>
      <c r="F95" s="952">
        <v>332361</v>
      </c>
      <c r="G95" s="977">
        <v>332361</v>
      </c>
      <c r="H95" s="955">
        <f t="shared" si="12"/>
        <v>2878</v>
      </c>
      <c r="I95" s="515">
        <f t="shared" si="0"/>
        <v>0.99141507998771028</v>
      </c>
      <c r="J95" s="960"/>
      <c r="K95" s="1142"/>
      <c r="L95" s="960"/>
      <c r="M95" s="960"/>
      <c r="N95" s="1142"/>
    </row>
    <row r="96" spans="1:14" s="33" customFormat="1" ht="17.100000000000001" customHeight="1">
      <c r="A96" s="963">
        <v>34701</v>
      </c>
      <c r="B96" s="314" t="s">
        <v>1245</v>
      </c>
      <c r="C96" s="33">
        <v>0</v>
      </c>
      <c r="D96" s="980">
        <v>47</v>
      </c>
      <c r="E96" s="952">
        <f t="shared" si="11"/>
        <v>47</v>
      </c>
      <c r="F96" s="977">
        <v>47</v>
      </c>
      <c r="G96" s="977">
        <v>47</v>
      </c>
      <c r="H96" s="955">
        <f t="shared" si="12"/>
        <v>0</v>
      </c>
      <c r="I96" s="515">
        <f t="shared" si="0"/>
        <v>1</v>
      </c>
      <c r="J96" s="960"/>
      <c r="K96" s="1142"/>
      <c r="L96" s="960"/>
      <c r="M96" s="960"/>
      <c r="N96" s="1142"/>
    </row>
    <row r="97" spans="1:14" s="33" customFormat="1" ht="17.100000000000001" customHeight="1">
      <c r="A97" s="963" t="s">
        <v>1246</v>
      </c>
      <c r="B97" s="314" t="s">
        <v>1247</v>
      </c>
      <c r="C97" s="962">
        <v>1282527</v>
      </c>
      <c r="D97" s="980">
        <v>-283056</v>
      </c>
      <c r="E97" s="952">
        <f t="shared" si="11"/>
        <v>999471</v>
      </c>
      <c r="F97" s="977">
        <v>628579</v>
      </c>
      <c r="G97" s="952">
        <v>628579</v>
      </c>
      <c r="H97" s="955">
        <f t="shared" si="12"/>
        <v>370892</v>
      </c>
      <c r="I97" s="515">
        <f t="shared" si="0"/>
        <v>0.62891169428627747</v>
      </c>
      <c r="J97" s="960"/>
      <c r="K97" s="1142"/>
      <c r="L97" s="960"/>
      <c r="M97" s="960"/>
      <c r="N97" s="1142"/>
    </row>
    <row r="98" spans="1:14" s="33" customFormat="1" ht="12.75" customHeight="1">
      <c r="A98" s="963" t="s">
        <v>1248</v>
      </c>
      <c r="B98" s="314" t="s">
        <v>1249</v>
      </c>
      <c r="C98" s="981"/>
      <c r="D98" s="980"/>
      <c r="E98" s="952"/>
      <c r="F98" s="977"/>
      <c r="G98" s="952"/>
      <c r="H98" s="955"/>
      <c r="I98" s="515" t="str">
        <f t="shared" si="0"/>
        <v/>
      </c>
      <c r="J98" s="960"/>
      <c r="K98" s="1142"/>
      <c r="L98" s="960"/>
      <c r="M98" s="960"/>
      <c r="N98" s="1142"/>
    </row>
    <row r="99" spans="1:14" s="33" customFormat="1" ht="17.100000000000001" customHeight="1">
      <c r="A99" s="963" t="s">
        <v>1250</v>
      </c>
      <c r="B99" s="314" t="s">
        <v>1251</v>
      </c>
      <c r="C99" s="962">
        <v>105758</v>
      </c>
      <c r="D99" s="980">
        <v>-27589</v>
      </c>
      <c r="E99" s="952">
        <f t="shared" si="11"/>
        <v>78169</v>
      </c>
      <c r="F99" s="977">
        <v>73987</v>
      </c>
      <c r="G99" s="977">
        <v>73987</v>
      </c>
      <c r="H99" s="955">
        <f t="shared" si="12"/>
        <v>4182</v>
      </c>
      <c r="I99" s="515">
        <f t="shared" si="0"/>
        <v>0.94650053090099651</v>
      </c>
      <c r="J99" s="960"/>
      <c r="K99" s="1142"/>
      <c r="L99" s="960"/>
      <c r="M99" s="960"/>
      <c r="N99" s="1142"/>
    </row>
    <row r="100" spans="1:14" s="33" customFormat="1" ht="17.100000000000001" customHeight="1">
      <c r="A100" s="963" t="s">
        <v>1252</v>
      </c>
      <c r="B100" s="314" t="s">
        <v>1253</v>
      </c>
      <c r="C100" s="962">
        <v>104167</v>
      </c>
      <c r="D100" s="980">
        <v>-20120</v>
      </c>
      <c r="E100" s="952">
        <f t="shared" si="11"/>
        <v>84047</v>
      </c>
      <c r="F100" s="977">
        <v>75489</v>
      </c>
      <c r="G100" s="977">
        <v>75489</v>
      </c>
      <c r="H100" s="955">
        <f t="shared" si="12"/>
        <v>8558</v>
      </c>
      <c r="I100" s="515">
        <f t="shared" si="0"/>
        <v>0.89817602055992485</v>
      </c>
      <c r="J100" s="960"/>
      <c r="K100" s="1142"/>
      <c r="L100" s="960"/>
      <c r="M100" s="960"/>
      <c r="N100" s="1142"/>
    </row>
    <row r="101" spans="1:14" s="33" customFormat="1" ht="17.100000000000001" customHeight="1">
      <c r="A101" s="963" t="s">
        <v>1254</v>
      </c>
      <c r="B101" s="314" t="s">
        <v>1255</v>
      </c>
      <c r="C101" s="962">
        <v>466542</v>
      </c>
      <c r="D101" s="980">
        <v>-145902</v>
      </c>
      <c r="E101" s="952">
        <f t="shared" si="11"/>
        <v>320640</v>
      </c>
      <c r="F101" s="952">
        <v>313831</v>
      </c>
      <c r="G101" s="977">
        <v>245833</v>
      </c>
      <c r="H101" s="955">
        <f t="shared" si="12"/>
        <v>6809</v>
      </c>
      <c r="I101" s="515">
        <f t="shared" si="0"/>
        <v>0.97876434630738518</v>
      </c>
      <c r="J101" s="960"/>
      <c r="K101" s="1142"/>
      <c r="L101" s="960"/>
      <c r="M101" s="960"/>
      <c r="N101" s="1142"/>
    </row>
    <row r="102" spans="1:14" s="33" customFormat="1" ht="17.100000000000001" customHeight="1">
      <c r="A102" s="963" t="s">
        <v>1256</v>
      </c>
      <c r="B102" s="314" t="s">
        <v>1257</v>
      </c>
      <c r="C102" s="962">
        <v>171322</v>
      </c>
      <c r="D102" s="980">
        <v>34455</v>
      </c>
      <c r="E102" s="952">
        <f t="shared" si="11"/>
        <v>205777</v>
      </c>
      <c r="F102" s="977">
        <v>195027</v>
      </c>
      <c r="G102" s="977">
        <v>152157</v>
      </c>
      <c r="H102" s="955">
        <f t="shared" si="12"/>
        <v>10750</v>
      </c>
      <c r="I102" s="515">
        <f t="shared" si="0"/>
        <v>0.94775898181040641</v>
      </c>
      <c r="J102" s="960"/>
      <c r="K102" s="1142"/>
      <c r="L102" s="960"/>
      <c r="M102" s="960"/>
      <c r="N102" s="1142"/>
    </row>
    <row r="103" spans="1:14" s="33" customFormat="1" ht="17.100000000000001" customHeight="1">
      <c r="A103" s="963" t="s">
        <v>1258</v>
      </c>
      <c r="B103" s="314" t="s">
        <v>1259</v>
      </c>
      <c r="C103" s="962">
        <v>397435</v>
      </c>
      <c r="D103" s="980">
        <v>82565</v>
      </c>
      <c r="E103" s="952">
        <f t="shared" si="11"/>
        <v>480000</v>
      </c>
      <c r="F103" s="977">
        <v>360000</v>
      </c>
      <c r="G103" s="977">
        <v>320000</v>
      </c>
      <c r="H103" s="955">
        <f t="shared" si="12"/>
        <v>120000</v>
      </c>
      <c r="I103" s="515">
        <f t="shared" si="0"/>
        <v>0.75</v>
      </c>
      <c r="J103" s="960"/>
      <c r="K103" s="1142"/>
      <c r="L103" s="960"/>
      <c r="M103" s="960"/>
      <c r="N103" s="1142"/>
    </row>
    <row r="104" spans="1:14" s="33" customFormat="1" ht="17.100000000000001" customHeight="1">
      <c r="A104" s="963" t="s">
        <v>1260</v>
      </c>
      <c r="B104" s="314" t="s">
        <v>1261</v>
      </c>
      <c r="C104" s="1075">
        <v>31497</v>
      </c>
      <c r="D104" s="980">
        <v>0</v>
      </c>
      <c r="E104" s="952">
        <f t="shared" si="11"/>
        <v>31497</v>
      </c>
      <c r="F104" s="977">
        <v>28500</v>
      </c>
      <c r="G104" s="952">
        <v>28500</v>
      </c>
      <c r="H104" s="955">
        <f t="shared" si="12"/>
        <v>2997</v>
      </c>
      <c r="I104" s="515">
        <f t="shared" si="0"/>
        <v>0.90484808076959711</v>
      </c>
      <c r="J104" s="960"/>
      <c r="K104" s="1142"/>
      <c r="L104" s="960"/>
      <c r="M104" s="960"/>
      <c r="N104" s="1142"/>
    </row>
    <row r="105" spans="1:14" s="33" customFormat="1" ht="17.100000000000001" customHeight="1">
      <c r="A105" s="963" t="s">
        <v>1262</v>
      </c>
      <c r="B105" s="314" t="s">
        <v>1263</v>
      </c>
      <c r="C105" s="981"/>
      <c r="D105" s="980"/>
      <c r="E105" s="952"/>
      <c r="F105" s="977"/>
      <c r="G105" s="977"/>
      <c r="H105" s="955"/>
      <c r="I105" s="515" t="str">
        <f t="shared" si="0"/>
        <v/>
      </c>
      <c r="J105" s="960"/>
      <c r="K105" s="1142"/>
      <c r="L105" s="960"/>
      <c r="M105" s="960"/>
      <c r="N105" s="1142"/>
    </row>
    <row r="106" spans="1:14" s="33" customFormat="1" ht="17.100000000000001" customHeight="1">
      <c r="A106" s="963" t="s">
        <v>1264</v>
      </c>
      <c r="B106" s="314" t="s">
        <v>1265</v>
      </c>
      <c r="C106" s="981">
        <v>0</v>
      </c>
      <c r="D106" s="980">
        <v>10500</v>
      </c>
      <c r="E106" s="952">
        <f t="shared" si="11"/>
        <v>10500</v>
      </c>
      <c r="F106" s="977">
        <v>10500</v>
      </c>
      <c r="G106" s="977">
        <v>10500</v>
      </c>
      <c r="H106" s="955">
        <f t="shared" si="12"/>
        <v>0</v>
      </c>
      <c r="I106" s="515">
        <f t="shared" si="0"/>
        <v>1</v>
      </c>
      <c r="J106" s="960"/>
      <c r="K106" s="1142"/>
      <c r="L106" s="960"/>
      <c r="M106" s="960"/>
      <c r="N106" s="1142"/>
    </row>
    <row r="107" spans="1:14" s="33" customFormat="1" ht="17.100000000000001" customHeight="1">
      <c r="A107" s="963" t="s">
        <v>1266</v>
      </c>
      <c r="B107" s="314" t="s">
        <v>1267</v>
      </c>
      <c r="C107" s="962">
        <v>538763</v>
      </c>
      <c r="D107" s="980">
        <v>-189491</v>
      </c>
      <c r="E107" s="952">
        <f t="shared" si="11"/>
        <v>349272</v>
      </c>
      <c r="F107" s="977">
        <v>168145</v>
      </c>
      <c r="G107" s="977">
        <v>168145</v>
      </c>
      <c r="H107" s="955">
        <f t="shared" si="12"/>
        <v>181127</v>
      </c>
      <c r="I107" s="515">
        <f t="shared" si="0"/>
        <v>0.48141563022515405</v>
      </c>
      <c r="J107" s="960"/>
      <c r="K107" s="1142"/>
      <c r="L107" s="960"/>
      <c r="M107" s="960"/>
      <c r="N107" s="1142"/>
    </row>
    <row r="108" spans="1:14" s="33" customFormat="1" ht="17.100000000000001" customHeight="1">
      <c r="A108" s="963" t="s">
        <v>1268</v>
      </c>
      <c r="B108" s="314" t="s">
        <v>1269</v>
      </c>
      <c r="C108" s="962">
        <v>34751</v>
      </c>
      <c r="D108" s="980">
        <v>-525</v>
      </c>
      <c r="E108" s="952">
        <f t="shared" si="11"/>
        <v>34226</v>
      </c>
      <c r="F108" s="952">
        <v>17500</v>
      </c>
      <c r="G108" s="977">
        <v>17500</v>
      </c>
      <c r="H108" s="955">
        <f t="shared" si="12"/>
        <v>16726</v>
      </c>
      <c r="I108" s="515">
        <f t="shared" si="0"/>
        <v>0.51130719336177177</v>
      </c>
      <c r="J108" s="960"/>
      <c r="K108" s="1142"/>
      <c r="L108" s="960"/>
      <c r="M108" s="960"/>
      <c r="N108" s="1142"/>
    </row>
    <row r="109" spans="1:14" s="33" customFormat="1" ht="17.100000000000001" customHeight="1">
      <c r="A109" s="963" t="s">
        <v>1270</v>
      </c>
      <c r="B109" s="314" t="s">
        <v>1271</v>
      </c>
      <c r="C109" s="981"/>
      <c r="D109" s="980"/>
      <c r="E109" s="952"/>
      <c r="F109" s="952"/>
      <c r="G109" s="977"/>
      <c r="H109" s="955"/>
      <c r="I109" s="515" t="str">
        <f t="shared" si="0"/>
        <v/>
      </c>
      <c r="J109" s="960"/>
      <c r="K109" s="1142"/>
      <c r="L109" s="960"/>
      <c r="M109" s="960"/>
      <c r="N109" s="1142"/>
    </row>
    <row r="110" spans="1:14" s="33" customFormat="1" ht="17.100000000000001" customHeight="1">
      <c r="A110" s="965">
        <v>37201</v>
      </c>
      <c r="B110" s="966" t="s">
        <v>1272</v>
      </c>
      <c r="C110" s="967">
        <v>20528</v>
      </c>
      <c r="D110" s="985">
        <v>-4355</v>
      </c>
      <c r="E110" s="969">
        <f t="shared" si="11"/>
        <v>16173</v>
      </c>
      <c r="F110" s="986">
        <v>5125</v>
      </c>
      <c r="G110" s="986">
        <v>5125</v>
      </c>
      <c r="H110" s="971">
        <f t="shared" si="12"/>
        <v>11048</v>
      </c>
      <c r="I110" s="972">
        <f t="shared" si="0"/>
        <v>0.3168861683052</v>
      </c>
      <c r="J110" s="960"/>
      <c r="K110" s="1142"/>
      <c r="L110" s="960"/>
      <c r="M110" s="960"/>
      <c r="N110" s="1142"/>
    </row>
    <row r="111" spans="1:14" s="33" customFormat="1" ht="17.100000000000001" customHeight="1">
      <c r="A111" s="963" t="s">
        <v>1273</v>
      </c>
      <c r="B111" s="314" t="s">
        <v>1274</v>
      </c>
      <c r="C111" s="962">
        <v>220249</v>
      </c>
      <c r="D111" s="980">
        <v>-8921</v>
      </c>
      <c r="E111" s="952">
        <f t="shared" si="11"/>
        <v>211328</v>
      </c>
      <c r="F111" s="977">
        <v>122194</v>
      </c>
      <c r="G111" s="952">
        <v>121794</v>
      </c>
      <c r="H111" s="955">
        <f t="shared" si="12"/>
        <v>89134</v>
      </c>
      <c r="I111" s="515">
        <f t="shared" si="0"/>
        <v>0.57821963961235612</v>
      </c>
      <c r="J111" s="960"/>
      <c r="K111" s="1142"/>
      <c r="L111" s="960"/>
      <c r="M111" s="960"/>
      <c r="N111" s="1142"/>
    </row>
    <row r="112" spans="1:14" s="33" customFormat="1" ht="17.100000000000001" customHeight="1">
      <c r="A112" s="963">
        <v>37601</v>
      </c>
      <c r="B112" s="314" t="s">
        <v>1275</v>
      </c>
      <c r="C112" s="962"/>
      <c r="D112" s="980"/>
      <c r="E112" s="952"/>
      <c r="F112" s="952"/>
      <c r="G112" s="952"/>
      <c r="H112" s="955"/>
      <c r="I112" s="515" t="str">
        <f t="shared" si="0"/>
        <v/>
      </c>
      <c r="J112" s="960"/>
      <c r="K112" s="1142"/>
      <c r="L112" s="960"/>
      <c r="M112" s="960"/>
      <c r="N112" s="1142"/>
    </row>
    <row r="113" spans="1:14" s="33" customFormat="1" ht="17.100000000000001" customHeight="1">
      <c r="A113" s="963" t="s">
        <v>1276</v>
      </c>
      <c r="B113" s="314" t="s">
        <v>1277</v>
      </c>
      <c r="C113" s="981"/>
      <c r="D113" s="1143"/>
      <c r="E113" s="952"/>
      <c r="F113" s="977"/>
      <c r="G113" s="977"/>
      <c r="H113" s="955"/>
      <c r="I113" s="515" t="str">
        <f t="shared" si="0"/>
        <v/>
      </c>
      <c r="J113" s="960"/>
      <c r="K113" s="1142"/>
      <c r="L113" s="960"/>
      <c r="M113" s="960"/>
      <c r="N113" s="1142"/>
    </row>
    <row r="114" spans="1:14" s="33" customFormat="1" ht="17.100000000000001" customHeight="1">
      <c r="A114" s="963" t="s">
        <v>1278</v>
      </c>
      <c r="B114" s="314" t="s">
        <v>1279</v>
      </c>
      <c r="C114" s="962">
        <v>363774</v>
      </c>
      <c r="D114" s="980">
        <v>89843</v>
      </c>
      <c r="E114" s="979">
        <f t="shared" ref="E114:E128" si="13">C114+D114</f>
        <v>453617</v>
      </c>
      <c r="F114" s="977">
        <v>367766</v>
      </c>
      <c r="G114" s="33">
        <v>279851</v>
      </c>
      <c r="H114" s="955">
        <f t="shared" ref="H114:H119" si="14">E114-F114</f>
        <v>85851</v>
      </c>
      <c r="I114" s="515">
        <f t="shared" si="0"/>
        <v>0.81074122001600468</v>
      </c>
      <c r="J114" s="960"/>
      <c r="K114" s="1142"/>
      <c r="L114" s="960"/>
      <c r="M114" s="960"/>
      <c r="N114" s="1142"/>
    </row>
    <row r="115" spans="1:14" s="33" customFormat="1" ht="17.100000000000001" customHeight="1">
      <c r="A115" s="963" t="s">
        <v>1280</v>
      </c>
      <c r="B115" s="314" t="s">
        <v>1281</v>
      </c>
      <c r="C115" s="962">
        <v>35122</v>
      </c>
      <c r="D115" s="980">
        <v>-17525</v>
      </c>
      <c r="E115" s="979">
        <f t="shared" si="13"/>
        <v>17597</v>
      </c>
      <c r="F115" s="977">
        <v>15000</v>
      </c>
      <c r="G115" s="33">
        <v>15000</v>
      </c>
      <c r="H115" s="955">
        <f t="shared" si="14"/>
        <v>2597</v>
      </c>
      <c r="I115" s="515">
        <f t="shared" si="0"/>
        <v>0.85241802579985226</v>
      </c>
      <c r="J115" s="960"/>
      <c r="K115" s="1142"/>
      <c r="L115" s="960"/>
      <c r="M115" s="960"/>
      <c r="N115" s="1142"/>
    </row>
    <row r="116" spans="1:14" s="33" customFormat="1" ht="17.100000000000001" customHeight="1">
      <c r="A116" s="963" t="s">
        <v>1282</v>
      </c>
      <c r="B116" s="314" t="s">
        <v>1283</v>
      </c>
      <c r="C116" s="981"/>
      <c r="D116" s="1143"/>
      <c r="E116" s="979"/>
      <c r="F116" s="977"/>
      <c r="G116" s="977"/>
      <c r="H116" s="955"/>
      <c r="I116" s="515" t="str">
        <f t="shared" si="0"/>
        <v/>
      </c>
      <c r="J116" s="960"/>
      <c r="K116" s="1142"/>
      <c r="L116" s="960"/>
      <c r="M116" s="960"/>
      <c r="N116" s="1142"/>
    </row>
    <row r="117" spans="1:14" s="33" customFormat="1" ht="17.100000000000001" customHeight="1">
      <c r="A117" s="963" t="s">
        <v>1284</v>
      </c>
      <c r="B117" s="314" t="s">
        <v>1285</v>
      </c>
      <c r="C117" s="962">
        <v>196839</v>
      </c>
      <c r="D117" s="980">
        <v>-88635</v>
      </c>
      <c r="E117" s="979">
        <f t="shared" si="13"/>
        <v>108204</v>
      </c>
      <c r="F117" s="952">
        <v>88510</v>
      </c>
      <c r="G117" s="977">
        <v>88510</v>
      </c>
      <c r="H117" s="955">
        <f t="shared" si="14"/>
        <v>19694</v>
      </c>
      <c r="I117" s="515">
        <f t="shared" si="0"/>
        <v>0.81799194114820151</v>
      </c>
      <c r="J117" s="960"/>
      <c r="K117" s="1142"/>
      <c r="L117" s="960"/>
      <c r="M117" s="960"/>
      <c r="N117" s="1142"/>
    </row>
    <row r="118" spans="1:14" s="33" customFormat="1" ht="17.100000000000001" customHeight="1">
      <c r="A118" s="963" t="s">
        <v>1286</v>
      </c>
      <c r="B118" s="314" t="s">
        <v>1287</v>
      </c>
      <c r="C118" s="962">
        <v>381322</v>
      </c>
      <c r="D118" s="980">
        <v>167777</v>
      </c>
      <c r="E118" s="979">
        <f t="shared" si="13"/>
        <v>549099</v>
      </c>
      <c r="F118" s="952">
        <v>455088</v>
      </c>
      <c r="G118" s="977">
        <v>361077</v>
      </c>
      <c r="H118" s="955">
        <f t="shared" si="14"/>
        <v>94011</v>
      </c>
      <c r="I118" s="515">
        <f t="shared" si="0"/>
        <v>0.82879043669720764</v>
      </c>
      <c r="J118" s="960"/>
      <c r="K118" s="1142"/>
      <c r="L118" s="960"/>
      <c r="M118" s="960"/>
      <c r="N118" s="1142"/>
    </row>
    <row r="119" spans="1:14" s="33" customFormat="1" ht="17.100000000000001" customHeight="1">
      <c r="A119" s="963" t="s">
        <v>1288</v>
      </c>
      <c r="B119" s="314" t="s">
        <v>1289</v>
      </c>
      <c r="C119" s="962">
        <v>1335755</v>
      </c>
      <c r="D119" s="980">
        <v>0</v>
      </c>
      <c r="E119" s="979">
        <f t="shared" si="13"/>
        <v>1335755</v>
      </c>
      <c r="F119" s="952">
        <v>1177580</v>
      </c>
      <c r="G119" s="952">
        <v>129829</v>
      </c>
      <c r="H119" s="955">
        <f t="shared" si="14"/>
        <v>158175</v>
      </c>
      <c r="I119" s="515">
        <f t="shared" si="0"/>
        <v>0.88158382338078467</v>
      </c>
      <c r="J119" s="960"/>
      <c r="K119" s="1142"/>
      <c r="L119" s="960"/>
      <c r="M119" s="960"/>
      <c r="N119" s="1142"/>
    </row>
    <row r="120" spans="1:14" s="33" customFormat="1" ht="10.5" customHeight="1">
      <c r="A120" s="963"/>
      <c r="B120" s="314"/>
      <c r="C120" s="981"/>
      <c r="D120" s="980"/>
      <c r="E120" s="952">
        <f t="shared" si="13"/>
        <v>0</v>
      </c>
      <c r="F120" s="952"/>
      <c r="G120" s="955"/>
      <c r="H120" s="955"/>
      <c r="I120" s="515" t="str">
        <f t="shared" si="0"/>
        <v/>
      </c>
      <c r="J120" s="960"/>
      <c r="K120" s="1142"/>
      <c r="L120" s="960"/>
      <c r="M120" s="960"/>
      <c r="N120" s="1142"/>
    </row>
    <row r="121" spans="1:14" s="33" customFormat="1" ht="17.100000000000001" customHeight="1">
      <c r="A121" s="975" t="s">
        <v>1290</v>
      </c>
      <c r="B121" s="312" t="s">
        <v>1291</v>
      </c>
      <c r="C121" s="983">
        <f>SUM(C123:C128)</f>
        <v>0</v>
      </c>
      <c r="D121" s="983">
        <f>SUM(D123:D128)</f>
        <v>296897</v>
      </c>
      <c r="E121" s="947">
        <f t="shared" si="13"/>
        <v>296897</v>
      </c>
      <c r="F121" s="947">
        <f t="shared" ref="F121:G121" si="15">SUM(F122:F128)</f>
        <v>296897</v>
      </c>
      <c r="G121" s="947">
        <f t="shared" si="15"/>
        <v>287353</v>
      </c>
      <c r="H121" s="947">
        <f>SUM(H122:H128)</f>
        <v>0</v>
      </c>
      <c r="I121" s="949">
        <f t="shared" si="0"/>
        <v>1</v>
      </c>
      <c r="J121" s="960"/>
      <c r="K121" s="1142"/>
      <c r="L121" s="960"/>
      <c r="M121" s="960"/>
      <c r="N121" s="1142"/>
    </row>
    <row r="122" spans="1:14" s="33" customFormat="1" ht="17.100000000000001" customHeight="1">
      <c r="A122" s="963">
        <v>51201</v>
      </c>
      <c r="B122" s="314" t="s">
        <v>1292</v>
      </c>
      <c r="C122" s="981">
        <v>0</v>
      </c>
      <c r="D122" s="980">
        <v>0</v>
      </c>
      <c r="E122" s="979">
        <f t="shared" si="13"/>
        <v>0</v>
      </c>
      <c r="F122" s="952">
        <v>0</v>
      </c>
      <c r="G122" s="952">
        <v>0</v>
      </c>
      <c r="H122" s="955">
        <f t="shared" ref="H122:H128" si="16">E122-F122</f>
        <v>0</v>
      </c>
      <c r="I122" s="515" t="str">
        <f t="shared" si="0"/>
        <v/>
      </c>
      <c r="J122" s="960"/>
      <c r="K122" s="1142"/>
      <c r="L122" s="960"/>
      <c r="M122" s="960"/>
      <c r="N122" s="1142"/>
    </row>
    <row r="123" spans="1:14" s="33" customFormat="1" ht="17.100000000000001" customHeight="1">
      <c r="A123" s="963">
        <v>51501</v>
      </c>
      <c r="B123" s="314" t="s">
        <v>1293</v>
      </c>
      <c r="C123" s="981">
        <v>0</v>
      </c>
      <c r="D123" s="1143">
        <v>16456</v>
      </c>
      <c r="E123" s="979">
        <f t="shared" si="13"/>
        <v>16456</v>
      </c>
      <c r="F123" s="955">
        <v>16456</v>
      </c>
      <c r="G123" s="955">
        <v>6912</v>
      </c>
      <c r="H123" s="955">
        <f t="shared" si="16"/>
        <v>0</v>
      </c>
      <c r="I123" s="515">
        <f t="shared" si="0"/>
        <v>1</v>
      </c>
      <c r="J123" s="960"/>
      <c r="K123" s="1142"/>
      <c r="L123" s="960"/>
      <c r="M123" s="960"/>
      <c r="N123" s="1142"/>
    </row>
    <row r="124" spans="1:14" s="33" customFormat="1" ht="17.100000000000001" customHeight="1">
      <c r="A124" s="963">
        <v>52101</v>
      </c>
      <c r="B124" s="314" t="s">
        <v>1294</v>
      </c>
      <c r="C124" s="981">
        <v>0</v>
      </c>
      <c r="D124" s="980">
        <v>0</v>
      </c>
      <c r="E124" s="979">
        <f t="shared" si="13"/>
        <v>0</v>
      </c>
      <c r="F124" s="955">
        <v>0</v>
      </c>
      <c r="G124" s="955">
        <v>0</v>
      </c>
      <c r="H124" s="955">
        <f t="shared" si="16"/>
        <v>0</v>
      </c>
      <c r="I124" s="515" t="str">
        <f t="shared" si="0"/>
        <v/>
      </c>
      <c r="J124" s="960"/>
      <c r="K124" s="1142"/>
      <c r="L124" s="960"/>
      <c r="M124" s="960"/>
      <c r="N124" s="1142"/>
    </row>
    <row r="125" spans="1:14" s="33" customFormat="1" ht="17.100000000000001" customHeight="1">
      <c r="A125" s="963">
        <v>52301</v>
      </c>
      <c r="B125" s="314" t="s">
        <v>1295</v>
      </c>
      <c r="C125" s="981">
        <v>0</v>
      </c>
      <c r="D125" s="980">
        <v>0</v>
      </c>
      <c r="E125" s="979">
        <f t="shared" si="13"/>
        <v>0</v>
      </c>
      <c r="F125" s="955">
        <v>0</v>
      </c>
      <c r="G125" s="955">
        <v>0</v>
      </c>
      <c r="H125" s="955">
        <f t="shared" si="16"/>
        <v>0</v>
      </c>
      <c r="I125" s="515" t="str">
        <f t="shared" si="0"/>
        <v/>
      </c>
      <c r="J125" s="960"/>
      <c r="K125" s="1142"/>
      <c r="L125" s="960"/>
      <c r="M125" s="960"/>
      <c r="N125" s="1142"/>
    </row>
    <row r="126" spans="1:14" s="33" customFormat="1" ht="17.100000000000001" customHeight="1">
      <c r="A126" s="963">
        <v>56401</v>
      </c>
      <c r="B126" s="314" t="s">
        <v>1296</v>
      </c>
      <c r="C126" s="981">
        <v>0</v>
      </c>
      <c r="D126" s="988">
        <v>0</v>
      </c>
      <c r="E126" s="979">
        <f t="shared" si="13"/>
        <v>0</v>
      </c>
      <c r="F126" s="955">
        <v>0</v>
      </c>
      <c r="G126" s="955">
        <v>0</v>
      </c>
      <c r="H126" s="955">
        <f t="shared" si="16"/>
        <v>0</v>
      </c>
      <c r="I126" s="515" t="str">
        <f t="shared" si="0"/>
        <v/>
      </c>
      <c r="J126" s="960"/>
      <c r="K126" s="1142"/>
      <c r="L126" s="960"/>
      <c r="M126" s="960"/>
      <c r="N126" s="1142"/>
    </row>
    <row r="127" spans="1:14" s="33" customFormat="1" ht="17.100000000000001" customHeight="1">
      <c r="A127" s="963">
        <v>56501</v>
      </c>
      <c r="B127" s="314" t="s">
        <v>1297</v>
      </c>
      <c r="C127" s="952">
        <v>0</v>
      </c>
      <c r="D127" s="989">
        <v>280441</v>
      </c>
      <c r="E127" s="979">
        <f t="shared" si="13"/>
        <v>280441</v>
      </c>
      <c r="F127" s="955">
        <v>280441</v>
      </c>
      <c r="G127" s="955">
        <v>280441</v>
      </c>
      <c r="H127" s="955">
        <f t="shared" si="16"/>
        <v>0</v>
      </c>
      <c r="I127" s="515">
        <f t="shared" si="0"/>
        <v>1</v>
      </c>
      <c r="J127" s="960"/>
      <c r="K127" s="1142"/>
      <c r="L127" s="960"/>
      <c r="M127" s="960"/>
      <c r="N127" s="1142"/>
    </row>
    <row r="128" spans="1:14" s="33" customFormat="1" ht="17.100000000000001" customHeight="1">
      <c r="A128" s="963">
        <v>56601</v>
      </c>
      <c r="B128" s="314" t="s">
        <v>1298</v>
      </c>
      <c r="C128" s="952">
        <v>0</v>
      </c>
      <c r="D128" s="956">
        <v>0</v>
      </c>
      <c r="E128" s="979">
        <f t="shared" si="13"/>
        <v>0</v>
      </c>
      <c r="F128" s="955">
        <v>0</v>
      </c>
      <c r="G128" s="955">
        <v>0</v>
      </c>
      <c r="H128" s="955">
        <f t="shared" si="16"/>
        <v>0</v>
      </c>
      <c r="I128" s="515" t="str">
        <f t="shared" si="0"/>
        <v/>
      </c>
      <c r="J128" s="960"/>
      <c r="K128" s="1142"/>
      <c r="L128" s="960"/>
      <c r="M128" s="960"/>
      <c r="N128" s="1142"/>
    </row>
    <row r="129" spans="1:14" s="33" customFormat="1" ht="9.75" customHeight="1">
      <c r="A129" s="963"/>
      <c r="B129" s="314"/>
      <c r="C129" s="952"/>
      <c r="D129" s="956"/>
      <c r="E129" s="952"/>
      <c r="F129" s="952"/>
      <c r="G129" s="955"/>
      <c r="H129" s="955"/>
      <c r="I129" s="515"/>
      <c r="J129" s="960"/>
      <c r="K129" s="1142"/>
      <c r="L129" s="960"/>
      <c r="M129" s="960"/>
      <c r="N129" s="1142"/>
    </row>
    <row r="130" spans="1:14" s="33" customFormat="1" ht="17.100000000000001" customHeight="1">
      <c r="A130" s="990">
        <v>90000</v>
      </c>
      <c r="B130" s="312" t="s">
        <v>567</v>
      </c>
      <c r="C130" s="947">
        <f>SUM(C131:C133)</f>
        <v>18000000</v>
      </c>
      <c r="D130" s="947">
        <f>SUM(D131:D133)</f>
        <v>0</v>
      </c>
      <c r="E130" s="947">
        <f>SUM(E131:E133)</f>
        <v>18000000</v>
      </c>
      <c r="F130" s="947">
        <f t="shared" ref="F130:G130" si="17">SUM(F131:F133)</f>
        <v>11522301</v>
      </c>
      <c r="G130" s="947">
        <f t="shared" si="17"/>
        <v>11522301</v>
      </c>
      <c r="H130" s="948">
        <f t="shared" ref="H130:H132" si="18">E130-F130</f>
        <v>6477699</v>
      </c>
      <c r="I130" s="949">
        <f t="shared" ref="I130:I132" si="19">IF(E130=0,"",F130/E130)</f>
        <v>0.64012783333333334</v>
      </c>
      <c r="J130" s="960"/>
      <c r="K130" s="1142"/>
      <c r="L130" s="960"/>
      <c r="M130" s="960"/>
      <c r="N130" s="1142"/>
    </row>
    <row r="131" spans="1:14" s="33" customFormat="1" ht="17.100000000000001" customHeight="1">
      <c r="A131" s="963">
        <v>91101</v>
      </c>
      <c r="B131" s="991" t="s">
        <v>1299</v>
      </c>
      <c r="C131" s="955">
        <v>10000000</v>
      </c>
      <c r="D131" s="956">
        <v>0</v>
      </c>
      <c r="E131" s="979">
        <f t="shared" ref="E131:E132" si="20">C131+D131</f>
        <v>10000000</v>
      </c>
      <c r="F131" s="955">
        <v>7499988</v>
      </c>
      <c r="G131" s="955">
        <v>7499988</v>
      </c>
      <c r="H131" s="955">
        <f t="shared" si="18"/>
        <v>2500012</v>
      </c>
      <c r="I131" s="515">
        <f t="shared" si="19"/>
        <v>0.74999879999999997</v>
      </c>
      <c r="J131" s="960"/>
      <c r="K131" s="1142"/>
      <c r="L131" s="960"/>
      <c r="M131" s="960"/>
      <c r="N131" s="1142"/>
    </row>
    <row r="132" spans="1:14" s="33" customFormat="1" ht="17.100000000000001" customHeight="1">
      <c r="A132" s="963">
        <v>92101</v>
      </c>
      <c r="B132" s="991" t="s">
        <v>1300</v>
      </c>
      <c r="C132" s="955">
        <v>8000000</v>
      </c>
      <c r="D132" s="956">
        <v>0</v>
      </c>
      <c r="E132" s="979">
        <f t="shared" si="20"/>
        <v>8000000</v>
      </c>
      <c r="F132" s="955">
        <v>4022313</v>
      </c>
      <c r="G132" s="955">
        <v>4022313</v>
      </c>
      <c r="H132" s="955">
        <f t="shared" si="18"/>
        <v>3977687</v>
      </c>
      <c r="I132" s="515">
        <f t="shared" si="19"/>
        <v>0.50278912499999995</v>
      </c>
      <c r="J132" s="960"/>
      <c r="K132" s="1142"/>
      <c r="L132" s="960"/>
      <c r="M132" s="960"/>
      <c r="N132" s="1142"/>
    </row>
    <row r="133" spans="1:14" s="33" customFormat="1" ht="10.5" customHeight="1">
      <c r="A133" s="975"/>
      <c r="B133" s="312"/>
      <c r="C133" s="952"/>
      <c r="D133" s="956"/>
      <c r="E133" s="952"/>
      <c r="F133" s="955"/>
      <c r="G133" s="955"/>
      <c r="H133" s="955"/>
      <c r="I133" s="515"/>
      <c r="J133" s="960"/>
      <c r="K133" s="1142"/>
      <c r="L133" s="960"/>
      <c r="M133" s="960"/>
      <c r="N133" s="1142"/>
    </row>
    <row r="134" spans="1:14" s="6" customFormat="1" ht="20.25" customHeight="1" thickBot="1">
      <c r="A134" s="992"/>
      <c r="B134" s="993" t="s">
        <v>570</v>
      </c>
      <c r="C134" s="994">
        <f>+C130+C121+C70+C49+C10</f>
        <v>88528385</v>
      </c>
      <c r="D134" s="994">
        <f>+D130+D121+D70+D49+D10</f>
        <v>0</v>
      </c>
      <c r="E134" s="994">
        <f>+E121+E70+E49+E10+E130+1</f>
        <v>88528385</v>
      </c>
      <c r="F134" s="994">
        <f>+F121+F70+F49+F10+F130</f>
        <v>76545357</v>
      </c>
      <c r="G134" s="994">
        <f>+G121+G70+G49+G10+G130</f>
        <v>65420595</v>
      </c>
      <c r="H134" s="994">
        <f>+H121+H70+H49+H10+H130+2</f>
        <v>11983028</v>
      </c>
      <c r="I134" s="995">
        <f t="shared" si="0"/>
        <v>0.8646419676581697</v>
      </c>
      <c r="J134" s="960"/>
      <c r="K134" s="996"/>
      <c r="L134" s="960"/>
      <c r="M134" s="960"/>
    </row>
    <row r="135" spans="1:14" ht="12" customHeight="1">
      <c r="C135" s="1147"/>
      <c r="D135" s="1147"/>
      <c r="E135" s="1147"/>
      <c r="F135" s="1147"/>
      <c r="G135" s="1147"/>
      <c r="H135" s="1147"/>
      <c r="I135" s="1147"/>
    </row>
    <row r="137" spans="1:14" ht="36" customHeight="1"/>
  </sheetData>
  <mergeCells count="8">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dimension ref="A1:I33"/>
  <sheetViews>
    <sheetView view="pageBreakPreview" topLeftCell="A13" zoomScaleSheetLayoutView="100" workbookViewId="0">
      <selection activeCell="H11" sqref="H11"/>
    </sheetView>
  </sheetViews>
  <sheetFormatPr baseColWidth="10" defaultColWidth="11.42578125" defaultRowHeight="15"/>
  <cols>
    <col min="1" max="1" width="32.140625" customWidth="1"/>
    <col min="2" max="2" width="13.42578125" customWidth="1"/>
    <col min="3" max="3" width="11.85546875" customWidth="1"/>
    <col min="4" max="4" width="13.5703125" customWidth="1"/>
    <col min="5" max="5" width="13.42578125" customWidth="1"/>
    <col min="6" max="6" width="14.28515625" customWidth="1"/>
    <col min="7" max="7" width="12.7109375" customWidth="1"/>
  </cols>
  <sheetData>
    <row r="1" spans="1:9" ht="15.75">
      <c r="A1" s="1222" t="s">
        <v>23</v>
      </c>
      <c r="B1" s="1222"/>
      <c r="C1" s="1222"/>
      <c r="D1" s="1222"/>
      <c r="E1" s="1222"/>
      <c r="F1" s="1222"/>
      <c r="G1" s="1222"/>
      <c r="H1" s="638"/>
      <c r="I1" s="638"/>
    </row>
    <row r="2" spans="1:9" ht="15.75" customHeight="1">
      <c r="A2" s="1223" t="s">
        <v>787</v>
      </c>
      <c r="B2" s="1223"/>
      <c r="C2" s="1223"/>
      <c r="D2" s="1223"/>
      <c r="E2" s="1223"/>
      <c r="F2" s="1223"/>
      <c r="G2" s="1223"/>
      <c r="H2" s="639"/>
      <c r="I2" s="639"/>
    </row>
    <row r="3" spans="1:9" ht="15.75" customHeight="1">
      <c r="A3" s="1223" t="s">
        <v>788</v>
      </c>
      <c r="B3" s="1223"/>
      <c r="C3" s="1223"/>
      <c r="D3" s="1223"/>
      <c r="E3" s="1223"/>
      <c r="F3" s="1223"/>
      <c r="G3" s="1223"/>
      <c r="H3" s="639"/>
      <c r="I3" s="639"/>
    </row>
    <row r="4" spans="1:9" ht="16.5" customHeight="1">
      <c r="A4" s="1223" t="str">
        <f>'ETCA-I-01'!A3:G3</f>
        <v>TELEVISORA DE HERMOSILLO, S.A. de C.V.</v>
      </c>
      <c r="B4" s="1223"/>
      <c r="C4" s="1223"/>
      <c r="D4" s="1223"/>
      <c r="E4" s="1223"/>
      <c r="F4" s="1223"/>
      <c r="G4" s="1223"/>
      <c r="H4" s="639"/>
      <c r="I4" s="639"/>
    </row>
    <row r="5" spans="1:9" ht="15.75" customHeight="1">
      <c r="A5" s="1465" t="str">
        <f>'ETCA-I-03'!A4:D4</f>
        <v>Del 01 de Enero al 30 de Septiembre de 2019</v>
      </c>
      <c r="B5" s="1465"/>
      <c r="C5" s="1465"/>
      <c r="D5" s="1465"/>
      <c r="E5" s="1465"/>
      <c r="F5" s="1465"/>
      <c r="G5" s="1465"/>
      <c r="H5" s="640"/>
      <c r="I5" s="640"/>
    </row>
    <row r="6" spans="1:9" ht="15.75" customHeight="1" thickBot="1">
      <c r="A6" s="1270" t="s">
        <v>87</v>
      </c>
      <c r="B6" s="1270"/>
      <c r="C6" s="1270"/>
      <c r="D6" s="1270"/>
      <c r="E6" s="1270"/>
      <c r="F6" s="1270"/>
      <c r="G6" s="1270"/>
      <c r="H6" s="641"/>
      <c r="I6" s="641"/>
    </row>
    <row r="7" spans="1:9" ht="15.75" thickBot="1">
      <c r="A7" s="1458" t="s">
        <v>88</v>
      </c>
      <c r="B7" s="1460" t="s">
        <v>573</v>
      </c>
      <c r="C7" s="1461"/>
      <c r="D7" s="1461"/>
      <c r="E7" s="1461"/>
      <c r="F7" s="1462"/>
      <c r="G7" s="1463" t="s">
        <v>574</v>
      </c>
    </row>
    <row r="8" spans="1:9" ht="28.5" customHeight="1" thickBot="1">
      <c r="A8" s="1459"/>
      <c r="B8" s="615" t="s">
        <v>575</v>
      </c>
      <c r="C8" s="615" t="s">
        <v>576</v>
      </c>
      <c r="D8" s="615" t="s">
        <v>577</v>
      </c>
      <c r="E8" s="615" t="s">
        <v>789</v>
      </c>
      <c r="F8" s="615" t="s">
        <v>675</v>
      </c>
      <c r="G8" s="1464"/>
    </row>
    <row r="9" spans="1:9">
      <c r="A9" s="632" t="s">
        <v>790</v>
      </c>
      <c r="B9" s="1162">
        <f t="shared" ref="B9:G9" si="0">B10+B11+B12+B13+B14+B15+B16+B19</f>
        <v>57610577</v>
      </c>
      <c r="C9" s="1162">
        <f t="shared" si="0"/>
        <v>0</v>
      </c>
      <c r="D9" s="1162">
        <f t="shared" si="0"/>
        <v>57610577</v>
      </c>
      <c r="E9" s="1162">
        <f t="shared" si="0"/>
        <v>54421034</v>
      </c>
      <c r="F9" s="1162">
        <f t="shared" si="0"/>
        <v>45959566</v>
      </c>
      <c r="G9" s="1162">
        <f t="shared" si="0"/>
        <v>3189543</v>
      </c>
    </row>
    <row r="10" spans="1:9">
      <c r="A10" s="633" t="s">
        <v>791</v>
      </c>
      <c r="B10" s="1163">
        <f>+'ETCA-II-13'!C10</f>
        <v>57610577</v>
      </c>
      <c r="C10" s="1163">
        <f>+'ETCA-II-13'!D10</f>
        <v>0</v>
      </c>
      <c r="D10" s="1164">
        <f>B10+C10</f>
        <v>57610577</v>
      </c>
      <c r="E10" s="1163">
        <f>+'ETCA-II-13'!F10</f>
        <v>54421034</v>
      </c>
      <c r="F10" s="1163">
        <f>+'ETCA-II-13'!G10</f>
        <v>45959566</v>
      </c>
      <c r="G10" s="1164">
        <f t="shared" ref="G10:G15" si="1">D10-E10</f>
        <v>3189543</v>
      </c>
    </row>
    <row r="11" spans="1:9">
      <c r="A11" s="633" t="s">
        <v>792</v>
      </c>
      <c r="B11" s="1163"/>
      <c r="C11" s="1165"/>
      <c r="D11" s="1164">
        <f t="shared" ref="D11:D19" si="2">B11+C11</f>
        <v>0</v>
      </c>
      <c r="E11" s="1165"/>
      <c r="F11" s="1165"/>
      <c r="G11" s="1164">
        <f t="shared" si="1"/>
        <v>0</v>
      </c>
    </row>
    <row r="12" spans="1:9">
      <c r="A12" s="633" t="s">
        <v>793</v>
      </c>
      <c r="B12" s="1163"/>
      <c r="C12" s="1165"/>
      <c r="D12" s="1164">
        <f t="shared" si="2"/>
        <v>0</v>
      </c>
      <c r="E12" s="1165"/>
      <c r="F12" s="1165"/>
      <c r="G12" s="1164">
        <f t="shared" si="1"/>
        <v>0</v>
      </c>
    </row>
    <row r="13" spans="1:9">
      <c r="A13" s="633" t="s">
        <v>794</v>
      </c>
      <c r="B13" s="1163"/>
      <c r="C13" s="1165"/>
      <c r="D13" s="1164">
        <f t="shared" si="2"/>
        <v>0</v>
      </c>
      <c r="E13" s="1165"/>
      <c r="F13" s="1165"/>
      <c r="G13" s="1164">
        <f t="shared" si="1"/>
        <v>0</v>
      </c>
    </row>
    <row r="14" spans="1:9">
      <c r="A14" s="633" t="s">
        <v>795</v>
      </c>
      <c r="B14" s="1163"/>
      <c r="C14" s="1165"/>
      <c r="D14" s="1164">
        <f t="shared" si="2"/>
        <v>0</v>
      </c>
      <c r="E14" s="1165"/>
      <c r="F14" s="1165"/>
      <c r="G14" s="1164">
        <f t="shared" si="1"/>
        <v>0</v>
      </c>
    </row>
    <row r="15" spans="1:9">
      <c r="A15" s="633" t="s">
        <v>796</v>
      </c>
      <c r="B15" s="1163"/>
      <c r="C15" s="1165"/>
      <c r="D15" s="1164">
        <f t="shared" si="2"/>
        <v>0</v>
      </c>
      <c r="E15" s="1165"/>
      <c r="F15" s="1165"/>
      <c r="G15" s="1164">
        <f t="shared" si="1"/>
        <v>0</v>
      </c>
    </row>
    <row r="16" spans="1:9" ht="27">
      <c r="A16" s="633" t="s">
        <v>797</v>
      </c>
      <c r="B16" s="1162">
        <f t="shared" ref="B16:G16" si="3">B17+B18</f>
        <v>0</v>
      </c>
      <c r="C16" s="1162">
        <f t="shared" si="3"/>
        <v>0</v>
      </c>
      <c r="D16" s="1162">
        <f t="shared" si="3"/>
        <v>0</v>
      </c>
      <c r="E16" s="1162">
        <f t="shared" si="3"/>
        <v>0</v>
      </c>
      <c r="F16" s="1162">
        <f t="shared" si="3"/>
        <v>0</v>
      </c>
      <c r="G16" s="1162">
        <f t="shared" si="3"/>
        <v>0</v>
      </c>
    </row>
    <row r="17" spans="1:7">
      <c r="A17" s="634" t="s">
        <v>798</v>
      </c>
      <c r="B17" s="694"/>
      <c r="C17" s="695"/>
      <c r="D17" s="693">
        <f t="shared" si="2"/>
        <v>0</v>
      </c>
      <c r="E17" s="695"/>
      <c r="F17" s="695"/>
      <c r="G17" s="693">
        <f>D17-E17</f>
        <v>0</v>
      </c>
    </row>
    <row r="18" spans="1:7">
      <c r="A18" s="634" t="s">
        <v>799</v>
      </c>
      <c r="B18" s="694"/>
      <c r="C18" s="695"/>
      <c r="D18" s="693">
        <f t="shared" si="2"/>
        <v>0</v>
      </c>
      <c r="E18" s="695"/>
      <c r="F18" s="695"/>
      <c r="G18" s="693">
        <f>D18-E18</f>
        <v>0</v>
      </c>
    </row>
    <row r="19" spans="1:7">
      <c r="A19" s="633" t="s">
        <v>800</v>
      </c>
      <c r="B19" s="694"/>
      <c r="C19" s="695"/>
      <c r="D19" s="693">
        <f t="shared" si="2"/>
        <v>0</v>
      </c>
      <c r="E19" s="695"/>
      <c r="F19" s="695"/>
      <c r="G19" s="693">
        <f>D19-E19</f>
        <v>0</v>
      </c>
    </row>
    <row r="20" spans="1:7">
      <c r="A20" s="633"/>
      <c r="B20" s="692"/>
      <c r="C20" s="693"/>
      <c r="D20" s="693"/>
      <c r="E20" s="693"/>
      <c r="F20" s="693"/>
      <c r="G20" s="693"/>
    </row>
    <row r="21" spans="1:7">
      <c r="A21" s="632" t="s">
        <v>801</v>
      </c>
      <c r="B21" s="692">
        <f t="shared" ref="B21:G21" si="4">B22+B23+B24+B25+B26+B27+B28+B31</f>
        <v>0</v>
      </c>
      <c r="C21" s="692">
        <f t="shared" si="4"/>
        <v>0</v>
      </c>
      <c r="D21" s="692">
        <f t="shared" si="4"/>
        <v>0</v>
      </c>
      <c r="E21" s="692">
        <f t="shared" si="4"/>
        <v>0</v>
      </c>
      <c r="F21" s="692">
        <f t="shared" si="4"/>
        <v>0</v>
      </c>
      <c r="G21" s="692">
        <f t="shared" si="4"/>
        <v>0</v>
      </c>
    </row>
    <row r="22" spans="1:7">
      <c r="A22" s="633" t="s">
        <v>791</v>
      </c>
      <c r="B22" s="694"/>
      <c r="C22" s="695"/>
      <c r="D22" s="693">
        <f t="shared" ref="D22:D27" si="5">B22+C22</f>
        <v>0</v>
      </c>
      <c r="E22" s="695"/>
      <c r="F22" s="695"/>
      <c r="G22" s="693">
        <f t="shared" ref="G22:G27" si="6">D22-E22</f>
        <v>0</v>
      </c>
    </row>
    <row r="23" spans="1:7">
      <c r="A23" s="633" t="s">
        <v>792</v>
      </c>
      <c r="B23" s="694"/>
      <c r="C23" s="695"/>
      <c r="D23" s="693">
        <f t="shared" si="5"/>
        <v>0</v>
      </c>
      <c r="E23" s="695"/>
      <c r="F23" s="695"/>
      <c r="G23" s="693">
        <f t="shared" si="6"/>
        <v>0</v>
      </c>
    </row>
    <row r="24" spans="1:7">
      <c r="A24" s="633" t="s">
        <v>793</v>
      </c>
      <c r="B24" s="694"/>
      <c r="C24" s="695"/>
      <c r="D24" s="693">
        <f t="shared" si="5"/>
        <v>0</v>
      </c>
      <c r="E24" s="695"/>
      <c r="F24" s="695"/>
      <c r="G24" s="693">
        <f t="shared" si="6"/>
        <v>0</v>
      </c>
    </row>
    <row r="25" spans="1:7">
      <c r="A25" s="633" t="s">
        <v>794</v>
      </c>
      <c r="B25" s="694"/>
      <c r="C25" s="695"/>
      <c r="D25" s="693">
        <f t="shared" si="5"/>
        <v>0</v>
      </c>
      <c r="E25" s="695"/>
      <c r="F25" s="695"/>
      <c r="G25" s="693">
        <f t="shared" si="6"/>
        <v>0</v>
      </c>
    </row>
    <row r="26" spans="1:7">
      <c r="A26" s="633" t="s">
        <v>795</v>
      </c>
      <c r="B26" s="694"/>
      <c r="C26" s="695"/>
      <c r="D26" s="693">
        <f t="shared" si="5"/>
        <v>0</v>
      </c>
      <c r="E26" s="695"/>
      <c r="F26" s="695"/>
      <c r="G26" s="693">
        <f t="shared" si="6"/>
        <v>0</v>
      </c>
    </row>
    <row r="27" spans="1:7">
      <c r="A27" s="633" t="s">
        <v>796</v>
      </c>
      <c r="B27" s="694"/>
      <c r="C27" s="695"/>
      <c r="D27" s="693">
        <f t="shared" si="5"/>
        <v>0</v>
      </c>
      <c r="E27" s="695"/>
      <c r="F27" s="695"/>
      <c r="G27" s="693">
        <f t="shared" si="6"/>
        <v>0</v>
      </c>
    </row>
    <row r="28" spans="1:7" ht="27">
      <c r="A28" s="633" t="s">
        <v>797</v>
      </c>
      <c r="B28" s="692">
        <f t="shared" ref="B28:G28" si="7">B29+B30</f>
        <v>0</v>
      </c>
      <c r="C28" s="692">
        <f t="shared" si="7"/>
        <v>0</v>
      </c>
      <c r="D28" s="692">
        <f t="shared" si="7"/>
        <v>0</v>
      </c>
      <c r="E28" s="692">
        <f t="shared" si="7"/>
        <v>0</v>
      </c>
      <c r="F28" s="692">
        <f t="shared" si="7"/>
        <v>0</v>
      </c>
      <c r="G28" s="692">
        <f t="shared" si="7"/>
        <v>0</v>
      </c>
    </row>
    <row r="29" spans="1:7">
      <c r="A29" s="634" t="s">
        <v>798</v>
      </c>
      <c r="B29" s="694"/>
      <c r="C29" s="695"/>
      <c r="D29" s="693">
        <f>B29+C29</f>
        <v>0</v>
      </c>
      <c r="E29" s="695"/>
      <c r="F29" s="695"/>
      <c r="G29" s="693">
        <f>D29-E29</f>
        <v>0</v>
      </c>
    </row>
    <row r="30" spans="1:7">
      <c r="A30" s="634" t="s">
        <v>799</v>
      </c>
      <c r="B30" s="694"/>
      <c r="C30" s="695"/>
      <c r="D30" s="693">
        <f>B30+C30</f>
        <v>0</v>
      </c>
      <c r="E30" s="695"/>
      <c r="F30" s="695"/>
      <c r="G30" s="693">
        <f>D30-E30</f>
        <v>0</v>
      </c>
    </row>
    <row r="31" spans="1:7">
      <c r="A31" s="633" t="s">
        <v>800</v>
      </c>
      <c r="B31" s="694"/>
      <c r="C31" s="695"/>
      <c r="D31" s="693">
        <f>B31+C31</f>
        <v>0</v>
      </c>
      <c r="E31" s="695"/>
      <c r="F31" s="695"/>
      <c r="G31" s="693">
        <f>D31-E31</f>
        <v>0</v>
      </c>
    </row>
    <row r="32" spans="1:7" ht="18">
      <c r="A32" s="632" t="s">
        <v>802</v>
      </c>
      <c r="B32" s="692">
        <f t="shared" ref="B32:G32" si="8">B9+B21</f>
        <v>57610577</v>
      </c>
      <c r="C32" s="692">
        <f t="shared" si="8"/>
        <v>0</v>
      </c>
      <c r="D32" s="692">
        <f t="shared" si="8"/>
        <v>57610577</v>
      </c>
      <c r="E32" s="692">
        <f t="shared" si="8"/>
        <v>54421034</v>
      </c>
      <c r="F32" s="692">
        <f t="shared" si="8"/>
        <v>45959566</v>
      </c>
      <c r="G32" s="692">
        <f t="shared" si="8"/>
        <v>3189543</v>
      </c>
    </row>
    <row r="33" spans="1:7" ht="15.75" thickBot="1">
      <c r="A33" s="635"/>
      <c r="B33" s="636"/>
      <c r="C33" s="637"/>
      <c r="D33" s="637"/>
      <c r="E33" s="637"/>
      <c r="F33" s="637"/>
      <c r="G33" s="637"/>
    </row>
  </sheetData>
  <sheetProtection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74803149606299213" bottom="0.74803149606299213" header="0.31496062992125984" footer="0.31496062992125984"/>
  <pageSetup scale="90" orientation="portrait" r:id="rId1"/>
  <drawing r:id="rId2"/>
</worksheet>
</file>

<file path=xl/worksheets/sheet28.xml><?xml version="1.0" encoding="utf-8"?>
<worksheet xmlns="http://schemas.openxmlformats.org/spreadsheetml/2006/main" xmlns:r="http://schemas.openxmlformats.org/officeDocument/2006/relationships">
  <sheetPr codeName="Hoja16">
    <tabColor rgb="FFFFFF00"/>
    <pageSetUpPr fitToPage="1"/>
  </sheetPr>
  <dimension ref="A1:D49"/>
  <sheetViews>
    <sheetView view="pageBreakPreview" topLeftCell="A28" zoomScale="110" zoomScaleSheetLayoutView="110" workbookViewId="0">
      <selection activeCell="B18" sqref="B18"/>
    </sheetView>
  </sheetViews>
  <sheetFormatPr baseColWidth="10" defaultColWidth="11.28515625" defaultRowHeight="16.5"/>
  <cols>
    <col min="1" max="1" width="64.5703125" style="273" customWidth="1"/>
    <col min="2" max="2" width="25.7109375" style="273" customWidth="1"/>
    <col min="3" max="3" width="25.7109375" style="397" customWidth="1"/>
    <col min="4" max="4" width="89.140625" style="273" customWidth="1"/>
    <col min="5" max="16384" width="11.28515625" style="273"/>
  </cols>
  <sheetData>
    <row r="1" spans="1:4">
      <c r="A1" s="1251" t="s">
        <v>23</v>
      </c>
      <c r="B1" s="1251"/>
      <c r="C1" s="1251"/>
      <c r="D1" s="417"/>
    </row>
    <row r="2" spans="1:4" s="274" customFormat="1" ht="15.75">
      <c r="A2" s="1251" t="s">
        <v>13</v>
      </c>
      <c r="B2" s="1251"/>
      <c r="C2" s="1251"/>
    </row>
    <row r="3" spans="1:4" s="274" customFormat="1" ht="15.75">
      <c r="A3" s="1252" t="str">
        <f>'ETCA-I-01'!A3:G3</f>
        <v>TELEVISORA DE HERMOSILLO, S.A. de C.V.</v>
      </c>
      <c r="B3" s="1252"/>
      <c r="C3" s="1252"/>
    </row>
    <row r="4" spans="1:4" s="274" customFormat="1">
      <c r="A4" s="1253" t="str">
        <f>'ETCA-I-01'!A4:G4</f>
        <v>Al 30 de Septiembre de 2019</v>
      </c>
      <c r="B4" s="1253"/>
      <c r="C4" s="1253"/>
    </row>
    <row r="5" spans="1:4" s="275" customFormat="1" ht="17.25" thickBot="1">
      <c r="A5" s="386"/>
      <c r="B5" s="520"/>
      <c r="C5" s="387"/>
    </row>
    <row r="6" spans="1:4" s="389" customFormat="1" ht="27" customHeight="1" thickBot="1">
      <c r="A6" s="388" t="s">
        <v>803</v>
      </c>
      <c r="B6" s="169"/>
      <c r="C6" s="245">
        <f>'ETCA II-04'!E81</f>
        <v>76545357</v>
      </c>
      <c r="D6" s="398" t="str">
        <f>IF((C6-'ETCA II-04'!E81)&gt;0.9,"ERROR!!!!! EL MONTO NO COINCIDE CON LO REPORTADO EN EL FORMATO ETCA-II-04, EN EL TOTAL DE EGRESOS DEVENGADO ANUAL","")</f>
        <v/>
      </c>
    </row>
    <row r="7" spans="1:4" s="389" customFormat="1" ht="9.75" customHeight="1">
      <c r="A7" s="390"/>
      <c r="B7" s="262"/>
      <c r="C7" s="399"/>
      <c r="D7" s="398"/>
    </row>
    <row r="8" spans="1:4" s="389" customFormat="1" ht="17.25" customHeight="1" thickBot="1">
      <c r="A8" s="391"/>
      <c r="B8" s="265"/>
      <c r="C8" s="400"/>
      <c r="D8" s="398"/>
    </row>
    <row r="9" spans="1:4" ht="20.100000000000001" customHeight="1">
      <c r="A9" s="392" t="s">
        <v>1027</v>
      </c>
      <c r="B9" s="775"/>
      <c r="C9" s="401">
        <f>SUM(B10:B30)</f>
        <v>7796885</v>
      </c>
      <c r="D9" s="402"/>
    </row>
    <row r="10" spans="1:4" ht="20.100000000000001" customHeight="1">
      <c r="A10" s="393" t="s">
        <v>1028</v>
      </c>
      <c r="B10" s="811"/>
      <c r="C10" s="403"/>
      <c r="D10" s="402"/>
    </row>
    <row r="11" spans="1:4" ht="20.100000000000001" customHeight="1">
      <c r="A11" s="393" t="s">
        <v>1029</v>
      </c>
      <c r="B11" s="811"/>
      <c r="C11" s="403"/>
      <c r="D11" s="402"/>
    </row>
    <row r="12" spans="1:4" ht="20.100000000000001" customHeight="1">
      <c r="A12" s="393" t="s">
        <v>548</v>
      </c>
      <c r="B12" s="811">
        <v>16456</v>
      </c>
      <c r="C12" s="403"/>
      <c r="D12" s="402"/>
    </row>
    <row r="13" spans="1:4">
      <c r="A13" s="393" t="s">
        <v>549</v>
      </c>
      <c r="B13" s="811"/>
      <c r="C13" s="403"/>
      <c r="D13" s="402"/>
    </row>
    <row r="14" spans="1:4" ht="20.100000000000001" customHeight="1">
      <c r="A14" s="393" t="s">
        <v>550</v>
      </c>
      <c r="B14" s="811"/>
      <c r="C14" s="403"/>
      <c r="D14" s="402"/>
    </row>
    <row r="15" spans="1:4" ht="20.100000000000001" customHeight="1">
      <c r="A15" s="393" t="s">
        <v>551</v>
      </c>
      <c r="B15" s="811"/>
      <c r="C15" s="403"/>
      <c r="D15" s="402"/>
    </row>
    <row r="16" spans="1:4" ht="20.100000000000001" customHeight="1">
      <c r="A16" s="393" t="s">
        <v>552</v>
      </c>
      <c r="B16" s="811"/>
      <c r="C16" s="403"/>
      <c r="D16" s="402"/>
    </row>
    <row r="17" spans="1:4" ht="20.100000000000001" customHeight="1">
      <c r="A17" s="393" t="s">
        <v>553</v>
      </c>
      <c r="B17" s="811">
        <v>280441</v>
      </c>
      <c r="C17" s="403"/>
      <c r="D17" s="402"/>
    </row>
    <row r="18" spans="1:4" ht="20.100000000000001" customHeight="1">
      <c r="A18" s="393" t="s">
        <v>1065</v>
      </c>
      <c r="B18" s="811"/>
      <c r="C18" s="403"/>
      <c r="D18" s="402"/>
    </row>
    <row r="19" spans="1:4" ht="20.100000000000001" customHeight="1">
      <c r="A19" s="393" t="s">
        <v>555</v>
      </c>
      <c r="B19" s="811"/>
      <c r="C19" s="403"/>
      <c r="D19" s="402"/>
    </row>
    <row r="20" spans="1:4" ht="20.100000000000001" customHeight="1">
      <c r="A20" s="393" t="s">
        <v>57</v>
      </c>
      <c r="B20" s="811"/>
      <c r="C20" s="403"/>
      <c r="D20" s="402"/>
    </row>
    <row r="21" spans="1:4" ht="20.100000000000001" customHeight="1">
      <c r="A21" s="393" t="s">
        <v>556</v>
      </c>
      <c r="B21" s="811"/>
      <c r="C21" s="403"/>
      <c r="D21" s="402"/>
    </row>
    <row r="22" spans="1:4" ht="20.100000000000001" customHeight="1">
      <c r="A22" s="393" t="s">
        <v>557</v>
      </c>
      <c r="B22" s="811"/>
      <c r="C22" s="403"/>
      <c r="D22" s="402"/>
    </row>
    <row r="23" spans="1:4" ht="20.100000000000001" customHeight="1">
      <c r="A23" s="393" t="s">
        <v>561</v>
      </c>
      <c r="B23" s="811"/>
      <c r="C23" s="403"/>
      <c r="D23" s="402"/>
    </row>
    <row r="24" spans="1:4" ht="20.100000000000001" customHeight="1">
      <c r="A24" s="393" t="s">
        <v>562</v>
      </c>
      <c r="B24" s="811"/>
      <c r="C24" s="403"/>
      <c r="D24" s="402"/>
    </row>
    <row r="25" spans="1:4" ht="20.100000000000001" customHeight="1">
      <c r="A25" s="393" t="s">
        <v>563</v>
      </c>
      <c r="B25" s="811"/>
      <c r="C25" s="403"/>
      <c r="D25" s="402"/>
    </row>
    <row r="26" spans="1:4" ht="20.100000000000001" customHeight="1">
      <c r="A26" s="393" t="s">
        <v>564</v>
      </c>
      <c r="B26" s="811"/>
      <c r="C26" s="403"/>
      <c r="D26" s="402"/>
    </row>
    <row r="27" spans="1:4" ht="20.100000000000001" customHeight="1">
      <c r="A27" s="393" t="s">
        <v>566</v>
      </c>
      <c r="B27" s="811"/>
      <c r="C27" s="403"/>
      <c r="D27" s="402"/>
    </row>
    <row r="28" spans="1:4" ht="20.100000000000001" customHeight="1">
      <c r="A28" s="393" t="s">
        <v>1066</v>
      </c>
      <c r="B28" s="811">
        <v>7499988</v>
      </c>
      <c r="C28" s="403"/>
      <c r="D28" s="402"/>
    </row>
    <row r="29" spans="1:4" ht="20.100000000000001" customHeight="1">
      <c r="A29" s="393" t="s">
        <v>1067</v>
      </c>
      <c r="B29" s="811"/>
      <c r="C29" s="403"/>
      <c r="D29" s="402"/>
    </row>
    <row r="30" spans="1:4" ht="20.100000000000001" customHeight="1" thickBot="1">
      <c r="A30" s="393" t="s">
        <v>804</v>
      </c>
      <c r="B30" s="812"/>
      <c r="C30" s="404"/>
      <c r="D30" s="402"/>
    </row>
    <row r="31" spans="1:4" ht="7.5" customHeight="1">
      <c r="A31" s="394"/>
      <c r="B31" s="262"/>
      <c r="C31" s="405"/>
      <c r="D31" s="402"/>
    </row>
    <row r="32" spans="1:4" ht="20.100000000000001" customHeight="1" thickBot="1">
      <c r="A32" s="395"/>
      <c r="B32" s="265"/>
      <c r="C32" s="406"/>
      <c r="D32" s="402"/>
    </row>
    <row r="33" spans="1:4" ht="20.100000000000001" customHeight="1">
      <c r="A33" s="392" t="s">
        <v>1030</v>
      </c>
      <c r="B33" s="813"/>
      <c r="C33" s="401">
        <f>SUM(B34:B40)</f>
        <v>11566405</v>
      </c>
      <c r="D33" s="402"/>
    </row>
    <row r="34" spans="1:4">
      <c r="A34" s="393" t="s">
        <v>238</v>
      </c>
      <c r="B34" s="811">
        <v>10247625</v>
      </c>
      <c r="C34" s="403"/>
      <c r="D34" s="402"/>
    </row>
    <row r="35" spans="1:4" ht="20.100000000000001" customHeight="1">
      <c r="A35" s="393" t="s">
        <v>239</v>
      </c>
      <c r="B35" s="811"/>
      <c r="C35" s="403"/>
      <c r="D35" s="410" t="str">
        <f>IF(B34&lt;&gt;'ETCA-I-03'!C53,"ERROR!!!!! EL MONTO NO COINCIDE CON LO REPORTADO EN EL FORMATO ETCA-I-02 POR CONCEPTO DE ESTIMACIONES, DEPRECIACIONES, ETC..","")</f>
        <v/>
      </c>
    </row>
    <row r="36" spans="1:4" ht="20.100000000000001" customHeight="1">
      <c r="A36" s="393" t="s">
        <v>240</v>
      </c>
      <c r="B36" s="811"/>
      <c r="C36" s="403"/>
      <c r="D36" s="402"/>
    </row>
    <row r="37" spans="1:4" ht="25.5" customHeight="1">
      <c r="A37" s="393" t="s">
        <v>1051</v>
      </c>
      <c r="B37" s="811"/>
      <c r="C37" s="403"/>
      <c r="D37" s="402"/>
    </row>
    <row r="38" spans="1:4" ht="20.100000000000001" customHeight="1">
      <c r="A38" s="393" t="s">
        <v>241</v>
      </c>
      <c r="B38" s="811"/>
      <c r="C38" s="403"/>
      <c r="D38" s="402"/>
    </row>
    <row r="39" spans="1:4" ht="20.100000000000001" customHeight="1">
      <c r="A39" s="393" t="s">
        <v>242</v>
      </c>
      <c r="B39" s="811">
        <v>1318780</v>
      </c>
      <c r="C39" s="403"/>
      <c r="D39" s="402"/>
    </row>
    <row r="40" spans="1:4" ht="20.100000000000001" customHeight="1">
      <c r="A40" s="393" t="s">
        <v>805</v>
      </c>
      <c r="B40" s="811"/>
      <c r="C40" s="403"/>
      <c r="D40" s="402"/>
    </row>
    <row r="41" spans="1:4" ht="20.100000000000001" customHeight="1" thickBot="1">
      <c r="A41" s="396"/>
      <c r="B41" s="814"/>
      <c r="C41" s="404"/>
      <c r="D41" s="402"/>
    </row>
    <row r="42" spans="1:4" ht="20.100000000000001" customHeight="1" thickBot="1">
      <c r="A42" s="495" t="s">
        <v>806</v>
      </c>
      <c r="B42" s="815"/>
      <c r="C42" s="245">
        <f>C6-C9+C33</f>
        <v>80314877</v>
      </c>
      <c r="D42" s="402"/>
    </row>
    <row r="43" spans="1:4" ht="20.100000000000001" customHeight="1">
      <c r="A43" s="494"/>
      <c r="B43" s="492"/>
      <c r="C43" s="493"/>
      <c r="D43" s="402" t="str">
        <f>IF((C42-'ETCA-I-03'!C62)&gt;0.9,"ERROR!!!!! EL MONTO NO COINCIDE CON LO REPORTADO EN EL FORMATO ETCA-I-03, EN EL MISMO RUBRO","")</f>
        <v/>
      </c>
    </row>
    <row r="44" spans="1:4" ht="20.100000000000001" customHeight="1">
      <c r="A44" s="491"/>
      <c r="B44" s="492"/>
      <c r="C44" s="493"/>
      <c r="D44" s="402"/>
    </row>
    <row r="45" spans="1:4" ht="20.100000000000001" customHeight="1">
      <c r="A45" s="491"/>
      <c r="B45" s="492"/>
      <c r="C45" s="493"/>
      <c r="D45" s="402"/>
    </row>
    <row r="46" spans="1:4" ht="20.100000000000001" customHeight="1">
      <c r="A46" s="491"/>
      <c r="B46" s="492"/>
      <c r="C46" s="493"/>
      <c r="D46" s="402"/>
    </row>
    <row r="47" spans="1:4" ht="20.100000000000001" customHeight="1">
      <c r="A47" s="491"/>
      <c r="B47" s="492"/>
      <c r="C47" s="493"/>
      <c r="D47" s="402"/>
    </row>
    <row r="48" spans="1:4" ht="26.25" customHeight="1">
      <c r="A48" s="494"/>
      <c r="B48" s="492"/>
      <c r="C48" s="493"/>
      <c r="D48" s="402"/>
    </row>
    <row r="49" spans="4:4">
      <c r="D49" s="402"/>
    </row>
  </sheetData>
  <sheetProtection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78" orientation="portrait" r:id="rId1"/>
  <drawing r:id="rId2"/>
</worksheet>
</file>

<file path=xl/worksheets/sheet29.xml><?xml version="1.0" encoding="utf-8"?>
<worksheet xmlns="http://schemas.openxmlformats.org/spreadsheetml/2006/main" xmlns:r="http://schemas.openxmlformats.org/officeDocument/2006/relationships">
  <sheetPr codeName="Hoja17"/>
  <dimension ref="A1:J38"/>
  <sheetViews>
    <sheetView view="pageBreakPreview" zoomScaleSheetLayoutView="100" workbookViewId="0">
      <selection activeCell="D10" sqref="D10"/>
    </sheetView>
  </sheetViews>
  <sheetFormatPr baseColWidth="10" defaultColWidth="11.28515625" defaultRowHeight="16.5"/>
  <cols>
    <col min="1" max="1" width="4.28515625" style="122" customWidth="1"/>
    <col min="2" max="2" width="41.7109375" style="104" customWidth="1"/>
    <col min="3" max="5" width="16.7109375" style="104" customWidth="1"/>
    <col min="6" max="16384" width="11.28515625" style="104"/>
  </cols>
  <sheetData>
    <row r="1" spans="1:7">
      <c r="A1" s="1466" t="s">
        <v>23</v>
      </c>
      <c r="B1" s="1466"/>
      <c r="C1" s="1466"/>
      <c r="D1" s="1466"/>
      <c r="E1" s="1466"/>
    </row>
    <row r="2" spans="1:7">
      <c r="A2" s="1470" t="s">
        <v>275</v>
      </c>
      <c r="B2" s="1470"/>
      <c r="C2" s="1470"/>
      <c r="D2" s="1470"/>
      <c r="E2" s="1470"/>
    </row>
    <row r="3" spans="1:7">
      <c r="A3" s="1234" t="str">
        <f>'ETCA-I-01'!A3:G3</f>
        <v>TELEVISORA DE HERMOSILLO, S.A. de C.V.</v>
      </c>
      <c r="B3" s="1234"/>
      <c r="C3" s="1234"/>
      <c r="D3" s="1234"/>
      <c r="E3" s="1234"/>
      <c r="G3" s="319"/>
    </row>
    <row r="4" spans="1:7">
      <c r="A4" s="1244" t="str">
        <f>'ETCA-I-03'!A4:D4</f>
        <v>Del 01 de Enero al 30 de Septiembre de 2019</v>
      </c>
      <c r="B4" s="1244"/>
      <c r="C4" s="1244"/>
      <c r="D4" s="1244"/>
      <c r="E4" s="1244"/>
    </row>
    <row r="5" spans="1:7" ht="17.25" thickBot="1">
      <c r="A5" s="320"/>
      <c r="B5" s="1470" t="s">
        <v>807</v>
      </c>
      <c r="C5" s="1470"/>
      <c r="D5" s="49"/>
      <c r="E5" s="320"/>
    </row>
    <row r="6" spans="1:7" s="200" customFormat="1" ht="30" customHeight="1">
      <c r="A6" s="1471" t="s">
        <v>808</v>
      </c>
      <c r="B6" s="1472"/>
      <c r="C6" s="321" t="s">
        <v>809</v>
      </c>
      <c r="D6" s="322" t="s">
        <v>810</v>
      </c>
      <c r="E6" s="323" t="s">
        <v>275</v>
      </c>
    </row>
    <row r="7" spans="1:7" s="200" customFormat="1" ht="30" customHeight="1" thickBot="1">
      <c r="A7" s="1473"/>
      <c r="B7" s="1474"/>
      <c r="C7" s="324" t="s">
        <v>811</v>
      </c>
      <c r="D7" s="324" t="s">
        <v>812</v>
      </c>
      <c r="E7" s="325" t="s">
        <v>813</v>
      </c>
    </row>
    <row r="8" spans="1:7" s="200" customFormat="1" ht="21" customHeight="1">
      <c r="A8" s="1475" t="s">
        <v>814</v>
      </c>
      <c r="B8" s="1476"/>
      <c r="C8" s="1476"/>
      <c r="D8" s="1476"/>
      <c r="E8" s="1477"/>
    </row>
    <row r="9" spans="1:7" s="200" customFormat="1" ht="20.25" customHeight="1">
      <c r="A9" s="326">
        <v>1</v>
      </c>
      <c r="B9" s="938" t="s">
        <v>1126</v>
      </c>
      <c r="C9" s="328"/>
      <c r="D9" s="329">
        <v>7499988</v>
      </c>
      <c r="E9" s="339">
        <f>IF(B9="","",C9-D9)</f>
        <v>-7499988</v>
      </c>
    </row>
    <row r="10" spans="1:7" s="200" customFormat="1" ht="20.25" customHeight="1">
      <c r="A10" s="326">
        <v>2</v>
      </c>
      <c r="B10" s="327"/>
      <c r="C10" s="328"/>
      <c r="D10" s="329"/>
      <c r="E10" s="339" t="str">
        <f t="shared" ref="E10:E18" si="0">IF(B10="","",C10-D10)</f>
        <v/>
      </c>
    </row>
    <row r="11" spans="1:7" s="200" customFormat="1" ht="20.25" customHeight="1">
      <c r="A11" s="326">
        <v>3</v>
      </c>
      <c r="B11" s="327"/>
      <c r="C11" s="328"/>
      <c r="D11" s="329"/>
      <c r="E11" s="339" t="str">
        <f t="shared" si="0"/>
        <v/>
      </c>
    </row>
    <row r="12" spans="1:7" s="200" customFormat="1" ht="20.25" customHeight="1">
      <c r="A12" s="326">
        <v>4</v>
      </c>
      <c r="B12" s="327"/>
      <c r="C12" s="328"/>
      <c r="D12" s="329"/>
      <c r="E12" s="339" t="str">
        <f t="shared" si="0"/>
        <v/>
      </c>
    </row>
    <row r="13" spans="1:7" s="200" customFormat="1" ht="20.25" customHeight="1">
      <c r="A13" s="326">
        <v>5</v>
      </c>
      <c r="B13" s="327"/>
      <c r="C13" s="328"/>
      <c r="D13" s="329"/>
      <c r="E13" s="339" t="str">
        <f t="shared" si="0"/>
        <v/>
      </c>
    </row>
    <row r="14" spans="1:7" s="200" customFormat="1" ht="20.25" customHeight="1">
      <c r="A14" s="326">
        <v>6</v>
      </c>
      <c r="B14" s="327"/>
      <c r="C14" s="328"/>
      <c r="D14" s="329"/>
      <c r="E14" s="339" t="str">
        <f t="shared" si="0"/>
        <v/>
      </c>
    </row>
    <row r="15" spans="1:7" s="200" customFormat="1" ht="20.25" customHeight="1">
      <c r="A15" s="326">
        <v>7</v>
      </c>
      <c r="B15" s="327"/>
      <c r="C15" s="328"/>
      <c r="D15" s="329"/>
      <c r="E15" s="339" t="str">
        <f t="shared" si="0"/>
        <v/>
      </c>
    </row>
    <row r="16" spans="1:7" s="200" customFormat="1" ht="20.25" customHeight="1">
      <c r="A16" s="326">
        <v>8</v>
      </c>
      <c r="B16" s="327"/>
      <c r="C16" s="328"/>
      <c r="D16" s="329"/>
      <c r="E16" s="339" t="str">
        <f t="shared" si="0"/>
        <v/>
      </c>
    </row>
    <row r="17" spans="1:5" s="200" customFormat="1" ht="20.25" customHeight="1">
      <c r="A17" s="326">
        <v>9</v>
      </c>
      <c r="B17" s="327"/>
      <c r="C17" s="328"/>
      <c r="D17" s="329"/>
      <c r="E17" s="339" t="str">
        <f t="shared" si="0"/>
        <v/>
      </c>
    </row>
    <row r="18" spans="1:5" s="200" customFormat="1" ht="20.25" customHeight="1">
      <c r="A18" s="326">
        <v>10</v>
      </c>
      <c r="B18" s="327"/>
      <c r="C18" s="328"/>
      <c r="D18" s="329"/>
      <c r="E18" s="339" t="str">
        <f t="shared" si="0"/>
        <v/>
      </c>
    </row>
    <row r="19" spans="1:5" s="200" customFormat="1" ht="20.25" customHeight="1">
      <c r="A19" s="326"/>
      <c r="B19" s="331" t="s">
        <v>815</v>
      </c>
      <c r="C19" s="337">
        <f>SUM(C9:C18)</f>
        <v>0</v>
      </c>
      <c r="D19" s="338">
        <f>SUM(D9:D18)</f>
        <v>7499988</v>
      </c>
      <c r="E19" s="339">
        <f>SUM(E9:E18)</f>
        <v>-7499988</v>
      </c>
    </row>
    <row r="20" spans="1:5" s="200" customFormat="1" ht="21" customHeight="1">
      <c r="A20" s="1467" t="s">
        <v>816</v>
      </c>
      <c r="B20" s="1468"/>
      <c r="C20" s="1468"/>
      <c r="D20" s="1468"/>
      <c r="E20" s="1469"/>
    </row>
    <row r="21" spans="1:5" s="200" customFormat="1" ht="20.25" customHeight="1">
      <c r="A21" s="326">
        <v>1</v>
      </c>
      <c r="B21" s="327"/>
      <c r="C21" s="328"/>
      <c r="D21" s="329"/>
      <c r="E21" s="339" t="str">
        <f>IF(B21="","",C21-D21)</f>
        <v/>
      </c>
    </row>
    <row r="22" spans="1:5" s="200" customFormat="1" ht="20.25" customHeight="1">
      <c r="A22" s="326">
        <v>2</v>
      </c>
      <c r="B22" s="327"/>
      <c r="C22" s="328"/>
      <c r="D22" s="329"/>
      <c r="E22" s="339" t="str">
        <f t="shared" ref="E22:E30" si="1">IF(B22="","",C22-D22)</f>
        <v/>
      </c>
    </row>
    <row r="23" spans="1:5" s="200" customFormat="1" ht="20.25" customHeight="1">
      <c r="A23" s="326">
        <v>3</v>
      </c>
      <c r="B23" s="327"/>
      <c r="C23" s="328"/>
      <c r="D23" s="329"/>
      <c r="E23" s="339" t="str">
        <f t="shared" si="1"/>
        <v/>
      </c>
    </row>
    <row r="24" spans="1:5" s="200" customFormat="1" ht="20.25" customHeight="1">
      <c r="A24" s="326">
        <v>4</v>
      </c>
      <c r="B24" s="327"/>
      <c r="C24" s="328"/>
      <c r="D24" s="329"/>
      <c r="E24" s="339" t="str">
        <f t="shared" si="1"/>
        <v/>
      </c>
    </row>
    <row r="25" spans="1:5" s="200" customFormat="1" ht="20.25" customHeight="1">
      <c r="A25" s="326">
        <v>5</v>
      </c>
      <c r="B25" s="327"/>
      <c r="C25" s="328"/>
      <c r="D25" s="329"/>
      <c r="E25" s="339" t="str">
        <f t="shared" si="1"/>
        <v/>
      </c>
    </row>
    <row r="26" spans="1:5" s="200" customFormat="1" ht="20.25" customHeight="1">
      <c r="A26" s="326">
        <v>6</v>
      </c>
      <c r="B26" s="327"/>
      <c r="C26" s="328"/>
      <c r="D26" s="329"/>
      <c r="E26" s="339" t="str">
        <f t="shared" si="1"/>
        <v/>
      </c>
    </row>
    <row r="27" spans="1:5" s="200" customFormat="1" ht="20.25" customHeight="1">
      <c r="A27" s="326">
        <v>7</v>
      </c>
      <c r="B27" s="327"/>
      <c r="C27" s="328"/>
      <c r="D27" s="329"/>
      <c r="E27" s="339" t="str">
        <f t="shared" si="1"/>
        <v/>
      </c>
    </row>
    <row r="28" spans="1:5" s="200" customFormat="1" ht="20.25" customHeight="1">
      <c r="A28" s="326">
        <v>8</v>
      </c>
      <c r="B28" s="327"/>
      <c r="C28" s="328"/>
      <c r="D28" s="329"/>
      <c r="E28" s="339" t="str">
        <f>IF(B28="","",C28-D29)</f>
        <v/>
      </c>
    </row>
    <row r="29" spans="1:5" s="200" customFormat="1" ht="20.25" customHeight="1">
      <c r="A29" s="326">
        <v>9</v>
      </c>
      <c r="B29" s="327"/>
      <c r="C29" s="328"/>
      <c r="D29" s="329"/>
      <c r="E29" s="339" t="str">
        <f>IF(B29="","",C29-#REF!)</f>
        <v/>
      </c>
    </row>
    <row r="30" spans="1:5" s="200" customFormat="1" ht="20.25" customHeight="1">
      <c r="A30" s="326">
        <v>10</v>
      </c>
      <c r="B30" s="327"/>
      <c r="C30" s="328"/>
      <c r="D30" s="329"/>
      <c r="E30" s="339" t="str">
        <f t="shared" si="1"/>
        <v/>
      </c>
    </row>
    <row r="31" spans="1:5" s="333" customFormat="1" ht="39.950000000000003" customHeight="1" thickBot="1">
      <c r="A31" s="326"/>
      <c r="B31" s="332" t="s">
        <v>817</v>
      </c>
      <c r="C31" s="337">
        <f>SUM(C21:C30)</f>
        <v>0</v>
      </c>
      <c r="D31" s="338">
        <f>SUM(D21:D30)</f>
        <v>0</v>
      </c>
      <c r="E31" s="339">
        <f>SUM(E21:E30)</f>
        <v>0</v>
      </c>
    </row>
    <row r="32" spans="1:5" ht="30" customHeight="1" thickBot="1">
      <c r="A32" s="334"/>
      <c r="B32" s="335" t="s">
        <v>818</v>
      </c>
      <c r="C32" s="340">
        <f>SUM(C19,C31)</f>
        <v>0</v>
      </c>
      <c r="D32" s="340">
        <f>SUM(D19,D31)</f>
        <v>7499988</v>
      </c>
      <c r="E32" s="341">
        <f>SUM(E19,E31)</f>
        <v>-7499988</v>
      </c>
    </row>
    <row r="33" spans="1:10" ht="17.100000000000001" customHeight="1">
      <c r="A33" s="430" t="s">
        <v>84</v>
      </c>
    </row>
    <row r="34" spans="1:10" ht="17.100000000000001" customHeight="1">
      <c r="A34" s="496"/>
      <c r="B34" s="497"/>
      <c r="C34" s="498"/>
      <c r="D34" s="498"/>
      <c r="E34" s="498"/>
    </row>
    <row r="35" spans="1:10" ht="17.100000000000001" customHeight="1">
      <c r="A35" s="496"/>
      <c r="B35" s="497"/>
      <c r="C35" s="498"/>
      <c r="D35" s="498"/>
      <c r="E35" s="498"/>
    </row>
    <row r="36" spans="1:10" ht="17.100000000000001" customHeight="1">
      <c r="A36" s="496"/>
      <c r="B36" s="497"/>
      <c r="C36" s="498"/>
      <c r="D36" s="498"/>
      <c r="E36" s="498"/>
    </row>
    <row r="37" spans="1:10" ht="17.100000000000001" customHeight="1">
      <c r="A37" s="496"/>
      <c r="B37" s="497"/>
      <c r="C37" s="498"/>
      <c r="D37" s="498"/>
      <c r="E37" s="498"/>
    </row>
    <row r="38" spans="1:10" ht="17.100000000000001" customHeight="1">
      <c r="A38" s="48" t="s">
        <v>248</v>
      </c>
      <c r="J38" s="336"/>
    </row>
  </sheetData>
  <sheetProtection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dimension ref="A1:H74"/>
  <sheetViews>
    <sheetView view="pageBreakPreview" zoomScaleSheetLayoutView="100" workbookViewId="0">
      <selection activeCell="A5" sqref="A5:G5"/>
    </sheetView>
  </sheetViews>
  <sheetFormatPr baseColWidth="10" defaultColWidth="11.42578125" defaultRowHeight="15"/>
  <cols>
    <col min="1" max="1" width="40.28515625" customWidth="1"/>
    <col min="2" max="2" width="15.42578125" customWidth="1"/>
    <col min="3" max="3" width="17.85546875" customWidth="1"/>
    <col min="4" max="4" width="1.28515625" customWidth="1"/>
    <col min="5" max="5" width="40.28515625" customWidth="1"/>
    <col min="6" max="6" width="16.85546875" customWidth="1"/>
    <col min="7" max="7" width="16.42578125" customWidth="1"/>
  </cols>
  <sheetData>
    <row r="1" spans="1:7" ht="15.75">
      <c r="A1" s="1222" t="s">
        <v>23</v>
      </c>
      <c r="B1" s="1222"/>
      <c r="C1" s="1222"/>
      <c r="D1" s="1222"/>
      <c r="E1" s="1222"/>
      <c r="F1" s="1222"/>
      <c r="G1" s="1222"/>
    </row>
    <row r="2" spans="1:7" ht="14.25" customHeight="1">
      <c r="A2" s="1223" t="s">
        <v>86</v>
      </c>
      <c r="B2" s="1223"/>
      <c r="C2" s="1223"/>
      <c r="D2" s="1223"/>
      <c r="E2" s="1223"/>
      <c r="F2" s="1223"/>
      <c r="G2" s="1223"/>
    </row>
    <row r="3" spans="1:7" s="48" customFormat="1" ht="14.25" customHeight="1">
      <c r="A3" s="1223" t="str">
        <f>'ETCA-I-01'!A3:G3</f>
        <v>TELEVISORA DE HERMOSILLO, S.A. de C.V.</v>
      </c>
      <c r="B3" s="1223"/>
      <c r="C3" s="1223"/>
      <c r="D3" s="1223"/>
      <c r="E3" s="1223"/>
      <c r="F3" s="1223"/>
      <c r="G3" s="1223"/>
    </row>
    <row r="4" spans="1:7" ht="12.75" customHeight="1">
      <c r="A4" s="1227" t="s">
        <v>1426</v>
      </c>
      <c r="B4" s="1227"/>
      <c r="C4" s="1227"/>
      <c r="D4" s="1227"/>
      <c r="E4" s="1227"/>
      <c r="F4" s="1227"/>
      <c r="G4" s="1227"/>
    </row>
    <row r="5" spans="1:7" ht="12" customHeight="1" thickBot="1">
      <c r="A5" s="1228" t="s">
        <v>87</v>
      </c>
      <c r="B5" s="1228"/>
      <c r="C5" s="1228"/>
      <c r="D5" s="1228"/>
      <c r="E5" s="1228"/>
      <c r="F5" s="1228"/>
      <c r="G5" s="1228"/>
    </row>
    <row r="6" spans="1:7" ht="26.25" thickBot="1">
      <c r="A6" s="670" t="s">
        <v>88</v>
      </c>
      <c r="B6" s="804">
        <v>2019</v>
      </c>
      <c r="C6" s="804" t="s">
        <v>1058</v>
      </c>
      <c r="D6" s="671"/>
      <c r="E6" s="672" t="s">
        <v>88</v>
      </c>
      <c r="F6" s="804">
        <v>2019</v>
      </c>
      <c r="G6" s="804" t="s">
        <v>1058</v>
      </c>
    </row>
    <row r="7" spans="1:7" ht="15.75" customHeight="1">
      <c r="A7" s="594" t="s">
        <v>26</v>
      </c>
      <c r="B7" s="676"/>
      <c r="C7" s="676"/>
      <c r="D7" s="677"/>
      <c r="E7" s="676" t="s">
        <v>27</v>
      </c>
      <c r="F7" s="676"/>
      <c r="G7" s="676"/>
    </row>
    <row r="8" spans="1:7" ht="10.5" customHeight="1">
      <c r="A8" s="594" t="s">
        <v>28</v>
      </c>
      <c r="B8" s="678"/>
      <c r="C8" s="678"/>
      <c r="D8" s="677"/>
      <c r="E8" s="676" t="s">
        <v>29</v>
      </c>
      <c r="F8" s="678"/>
      <c r="G8" s="678"/>
    </row>
    <row r="9" spans="1:7" s="642" customFormat="1" ht="25.5">
      <c r="A9" s="594" t="s">
        <v>89</v>
      </c>
      <c r="B9" s="650">
        <f>SUM(B10:B16)</f>
        <v>3027511</v>
      </c>
      <c r="C9" s="650">
        <f>SUM(C10:C16)</f>
        <v>2774392</v>
      </c>
      <c r="D9" s="679"/>
      <c r="E9" s="676" t="s">
        <v>90</v>
      </c>
      <c r="F9" s="650">
        <f>SUM(F10:F18)</f>
        <v>43865129</v>
      </c>
      <c r="G9" s="650">
        <f>SUM(G10:G18)</f>
        <v>30956891</v>
      </c>
    </row>
    <row r="10" spans="1:7">
      <c r="A10" s="680" t="s">
        <v>91</v>
      </c>
      <c r="B10" s="681">
        <v>26000</v>
      </c>
      <c r="C10" s="681">
        <v>26000</v>
      </c>
      <c r="D10" s="677"/>
      <c r="E10" s="678" t="s">
        <v>92</v>
      </c>
      <c r="F10" s="681">
        <v>0</v>
      </c>
      <c r="G10" s="681">
        <v>0</v>
      </c>
    </row>
    <row r="11" spans="1:7">
      <c r="A11" s="680" t="s">
        <v>93</v>
      </c>
      <c r="B11" s="681">
        <v>3001511</v>
      </c>
      <c r="C11" s="681">
        <v>2748392</v>
      </c>
      <c r="D11" s="677"/>
      <c r="E11" s="678" t="s">
        <v>94</v>
      </c>
      <c r="F11" s="681">
        <v>1220874</v>
      </c>
      <c r="G11" s="681">
        <v>670770</v>
      </c>
    </row>
    <row r="12" spans="1:7">
      <c r="A12" s="680" t="s">
        <v>95</v>
      </c>
      <c r="B12" s="681">
        <v>0</v>
      </c>
      <c r="C12" s="681">
        <v>0</v>
      </c>
      <c r="D12" s="677"/>
      <c r="E12" s="678" t="s">
        <v>96</v>
      </c>
      <c r="F12" s="681">
        <v>0</v>
      </c>
      <c r="G12" s="681">
        <v>0</v>
      </c>
    </row>
    <row r="13" spans="1:7">
      <c r="A13" s="680" t="s">
        <v>97</v>
      </c>
      <c r="B13" s="681">
        <v>0</v>
      </c>
      <c r="C13" s="681">
        <v>0</v>
      </c>
      <c r="D13" s="677"/>
      <c r="E13" s="678" t="s">
        <v>98</v>
      </c>
      <c r="F13" s="681">
        <v>0</v>
      </c>
      <c r="G13" s="681">
        <v>0</v>
      </c>
    </row>
    <row r="14" spans="1:7">
      <c r="A14" s="680" t="s">
        <v>99</v>
      </c>
      <c r="B14" s="681">
        <v>0</v>
      </c>
      <c r="C14" s="681">
        <v>0</v>
      </c>
      <c r="D14" s="677"/>
      <c r="E14" s="678" t="s">
        <v>100</v>
      </c>
      <c r="F14" s="681">
        <v>0</v>
      </c>
      <c r="G14" s="681">
        <v>0</v>
      </c>
    </row>
    <row r="15" spans="1:7" ht="25.5">
      <c r="A15" s="680" t="s">
        <v>101</v>
      </c>
      <c r="B15" s="681">
        <v>0</v>
      </c>
      <c r="C15" s="681">
        <v>0</v>
      </c>
      <c r="D15" s="677"/>
      <c r="E15" s="678" t="s">
        <v>102</v>
      </c>
      <c r="F15" s="681">
        <v>0</v>
      </c>
      <c r="G15" s="681">
        <v>0</v>
      </c>
    </row>
    <row r="16" spans="1:7">
      <c r="A16" s="680" t="s">
        <v>103</v>
      </c>
      <c r="B16" s="681">
        <v>0</v>
      </c>
      <c r="C16" s="681">
        <v>0</v>
      </c>
      <c r="D16" s="677"/>
      <c r="E16" s="678" t="s">
        <v>104</v>
      </c>
      <c r="F16" s="681">
        <v>15559781</v>
      </c>
      <c r="G16" s="681">
        <v>10643771</v>
      </c>
    </row>
    <row r="17" spans="1:7" ht="25.5">
      <c r="A17" s="603" t="s">
        <v>105</v>
      </c>
      <c r="B17" s="650">
        <f>SUM(B18:B24)</f>
        <v>23747357</v>
      </c>
      <c r="C17" s="650">
        <f>SUM(C18:C24)</f>
        <v>25687825</v>
      </c>
      <c r="D17" s="677"/>
      <c r="E17" s="678" t="s">
        <v>106</v>
      </c>
      <c r="F17" s="681">
        <v>0</v>
      </c>
      <c r="G17" s="681">
        <v>0</v>
      </c>
    </row>
    <row r="18" spans="1:7">
      <c r="A18" s="682" t="s">
        <v>107</v>
      </c>
      <c r="B18" s="681">
        <v>0</v>
      </c>
      <c r="C18" s="681">
        <v>0</v>
      </c>
      <c r="D18" s="677"/>
      <c r="E18" s="678" t="s">
        <v>108</v>
      </c>
      <c r="F18" s="681">
        <v>27084474</v>
      </c>
      <c r="G18" s="681">
        <v>19642350</v>
      </c>
    </row>
    <row r="19" spans="1:7" ht="19.5" customHeight="1">
      <c r="A19" s="682" t="s">
        <v>109</v>
      </c>
      <c r="B19" s="681">
        <v>19376064</v>
      </c>
      <c r="C19" s="681">
        <v>15842469</v>
      </c>
      <c r="D19" s="677"/>
      <c r="E19" s="676" t="s">
        <v>110</v>
      </c>
      <c r="F19" s="650">
        <f>SUM(F20:F22)</f>
        <v>0</v>
      </c>
      <c r="G19" s="650">
        <f>SUM(G20:G22)</f>
        <v>0</v>
      </c>
    </row>
    <row r="20" spans="1:7" ht="15.75" customHeight="1">
      <c r="A20" s="682" t="s">
        <v>111</v>
      </c>
      <c r="B20" s="681">
        <v>63191</v>
      </c>
      <c r="C20" s="681">
        <v>8751</v>
      </c>
      <c r="D20" s="677"/>
      <c r="E20" s="678" t="s">
        <v>112</v>
      </c>
      <c r="F20" s="681">
        <v>0</v>
      </c>
      <c r="G20" s="681">
        <v>0</v>
      </c>
    </row>
    <row r="21" spans="1:7" ht="25.5">
      <c r="A21" s="682" t="s">
        <v>113</v>
      </c>
      <c r="B21" s="681">
        <v>0</v>
      </c>
      <c r="C21" s="681">
        <v>0</v>
      </c>
      <c r="D21" s="677"/>
      <c r="E21" s="678" t="s">
        <v>114</v>
      </c>
      <c r="F21" s="681">
        <v>0</v>
      </c>
      <c r="G21" s="681">
        <v>0</v>
      </c>
    </row>
    <row r="22" spans="1:7" ht="14.25" customHeight="1">
      <c r="A22" s="682" t="s">
        <v>115</v>
      </c>
      <c r="B22" s="681">
        <v>0</v>
      </c>
      <c r="C22" s="681">
        <v>0</v>
      </c>
      <c r="D22" s="677"/>
      <c r="E22" s="678" t="s">
        <v>116</v>
      </c>
      <c r="F22" s="681">
        <v>0</v>
      </c>
      <c r="G22" s="681">
        <v>0</v>
      </c>
    </row>
    <row r="23" spans="1:7" ht="25.5">
      <c r="A23" s="682" t="s">
        <v>117</v>
      </c>
      <c r="B23" s="681">
        <v>0</v>
      </c>
      <c r="C23" s="681">
        <v>0</v>
      </c>
      <c r="D23" s="677"/>
      <c r="E23" s="676" t="s">
        <v>118</v>
      </c>
      <c r="F23" s="650">
        <f>SUM(F24:F25)</f>
        <v>9999984</v>
      </c>
      <c r="G23" s="650">
        <f>SUM(G24:G25)</f>
        <v>9999984</v>
      </c>
    </row>
    <row r="24" spans="1:7" ht="25.5">
      <c r="A24" s="682" t="s">
        <v>119</v>
      </c>
      <c r="B24" s="681">
        <v>4308102</v>
      </c>
      <c r="C24" s="681">
        <v>9836605</v>
      </c>
      <c r="D24" s="677"/>
      <c r="E24" s="678" t="s">
        <v>120</v>
      </c>
      <c r="F24" s="681">
        <v>9999984</v>
      </c>
      <c r="G24" s="681">
        <v>9999984</v>
      </c>
    </row>
    <row r="25" spans="1:7" ht="25.5">
      <c r="A25" s="594" t="s">
        <v>121</v>
      </c>
      <c r="B25" s="650">
        <f>SUM(B26:B30)</f>
        <v>75513</v>
      </c>
      <c r="C25" s="650">
        <f>SUM(C26:C30)</f>
        <v>69133</v>
      </c>
      <c r="D25" s="677"/>
      <c r="E25" s="678" t="s">
        <v>122</v>
      </c>
      <c r="F25" s="681">
        <v>0</v>
      </c>
      <c r="G25" s="681">
        <v>0</v>
      </c>
    </row>
    <row r="26" spans="1:7" ht="25.5">
      <c r="A26" s="682" t="s">
        <v>123</v>
      </c>
      <c r="B26" s="681">
        <v>75513</v>
      </c>
      <c r="C26" s="681">
        <v>69133</v>
      </c>
      <c r="D26" s="677"/>
      <c r="E26" s="678" t="s">
        <v>124</v>
      </c>
      <c r="F26" s="681">
        <v>0</v>
      </c>
      <c r="G26" s="681">
        <v>0</v>
      </c>
    </row>
    <row r="27" spans="1:7" ht="25.5">
      <c r="A27" s="682" t="s">
        <v>125</v>
      </c>
      <c r="B27" s="681">
        <v>0</v>
      </c>
      <c r="C27" s="681">
        <v>0</v>
      </c>
      <c r="D27" s="677"/>
      <c r="E27" s="676" t="s">
        <v>126</v>
      </c>
      <c r="F27" s="650">
        <f>SUM(F28:F30)</f>
        <v>0</v>
      </c>
      <c r="G27" s="650">
        <f>SUM(G28:G30)</f>
        <v>0</v>
      </c>
    </row>
    <row r="28" spans="1:7" ht="25.5">
      <c r="A28" s="682" t="s">
        <v>127</v>
      </c>
      <c r="B28" s="681">
        <v>0</v>
      </c>
      <c r="C28" s="681">
        <v>0</v>
      </c>
      <c r="D28" s="677"/>
      <c r="E28" s="678" t="s">
        <v>128</v>
      </c>
      <c r="F28" s="681">
        <v>0</v>
      </c>
      <c r="G28" s="681">
        <v>0</v>
      </c>
    </row>
    <row r="29" spans="1:7" ht="17.25" customHeight="1">
      <c r="A29" s="682" t="s">
        <v>129</v>
      </c>
      <c r="B29" s="681">
        <v>0</v>
      </c>
      <c r="C29" s="681">
        <v>0</v>
      </c>
      <c r="D29" s="677"/>
      <c r="E29" s="678" t="s">
        <v>130</v>
      </c>
      <c r="F29" s="681">
        <v>0</v>
      </c>
      <c r="G29" s="681">
        <v>0</v>
      </c>
    </row>
    <row r="30" spans="1:7">
      <c r="A30" s="682" t="s">
        <v>131</v>
      </c>
      <c r="B30" s="681">
        <v>0</v>
      </c>
      <c r="C30" s="681">
        <v>0</v>
      </c>
      <c r="D30" s="677"/>
      <c r="E30" s="678" t="s">
        <v>132</v>
      </c>
      <c r="F30" s="681">
        <v>0</v>
      </c>
      <c r="G30" s="681">
        <v>0</v>
      </c>
    </row>
    <row r="31" spans="1:7" ht="25.5">
      <c r="A31" s="594" t="s">
        <v>133</v>
      </c>
      <c r="B31" s="650">
        <f>SUM(B32:B36)</f>
        <v>0</v>
      </c>
      <c r="C31" s="650">
        <f>SUM(C32:C36)</f>
        <v>0</v>
      </c>
      <c r="D31" s="677"/>
      <c r="E31" s="676" t="s">
        <v>134</v>
      </c>
      <c r="F31" s="650">
        <f>SUM(F32:F37)</f>
        <v>0</v>
      </c>
      <c r="G31" s="650">
        <f>SUM(G32:G37)</f>
        <v>0</v>
      </c>
    </row>
    <row r="32" spans="1:7" ht="12.75" customHeight="1">
      <c r="A32" s="682" t="s">
        <v>135</v>
      </c>
      <c r="B32" s="681">
        <v>0</v>
      </c>
      <c r="C32" s="681">
        <v>0</v>
      </c>
      <c r="D32" s="677"/>
      <c r="E32" s="678" t="s">
        <v>136</v>
      </c>
      <c r="F32" s="681">
        <v>0</v>
      </c>
      <c r="G32" s="681">
        <v>0</v>
      </c>
    </row>
    <row r="33" spans="1:7" ht="12.75" customHeight="1">
      <c r="A33" s="682" t="s">
        <v>137</v>
      </c>
      <c r="B33" s="681">
        <v>0</v>
      </c>
      <c r="C33" s="681">
        <v>0</v>
      </c>
      <c r="D33" s="677"/>
      <c r="E33" s="678" t="s">
        <v>138</v>
      </c>
      <c r="F33" s="681">
        <v>0</v>
      </c>
      <c r="G33" s="681">
        <v>0</v>
      </c>
    </row>
    <row r="34" spans="1:7" ht="12.75" customHeight="1">
      <c r="A34" s="682" t="s">
        <v>139</v>
      </c>
      <c r="B34" s="681">
        <v>0</v>
      </c>
      <c r="C34" s="681">
        <v>0</v>
      </c>
      <c r="D34" s="677"/>
      <c r="E34" s="678" t="s">
        <v>140</v>
      </c>
      <c r="F34" s="681">
        <v>0</v>
      </c>
      <c r="G34" s="681">
        <v>0</v>
      </c>
    </row>
    <row r="35" spans="1:7" ht="25.5">
      <c r="A35" s="682" t="s">
        <v>141</v>
      </c>
      <c r="B35" s="681">
        <v>0</v>
      </c>
      <c r="C35" s="681">
        <v>0</v>
      </c>
      <c r="D35" s="685"/>
      <c r="E35" s="678" t="s">
        <v>142</v>
      </c>
      <c r="F35" s="681">
        <v>0</v>
      </c>
      <c r="G35" s="681">
        <v>0</v>
      </c>
    </row>
    <row r="36" spans="1:7" ht="25.5">
      <c r="A36" s="682" t="s">
        <v>143</v>
      </c>
      <c r="B36" s="681">
        <v>0</v>
      </c>
      <c r="C36" s="681">
        <v>0</v>
      </c>
      <c r="D36" s="677"/>
      <c r="E36" s="678" t="s">
        <v>144</v>
      </c>
      <c r="F36" s="681">
        <v>0</v>
      </c>
      <c r="G36" s="681">
        <v>0</v>
      </c>
    </row>
    <row r="37" spans="1:7" ht="16.5" customHeight="1" thickBot="1">
      <c r="A37" s="605" t="s">
        <v>145</v>
      </c>
      <c r="B37" s="684">
        <v>0</v>
      </c>
      <c r="C37" s="684">
        <v>0</v>
      </c>
      <c r="D37" s="674"/>
      <c r="E37" s="675" t="s">
        <v>146</v>
      </c>
      <c r="F37" s="684">
        <v>0</v>
      </c>
      <c r="G37" s="684">
        <v>0</v>
      </c>
    </row>
    <row r="38" spans="1:7" ht="25.5">
      <c r="A38" s="696" t="s">
        <v>147</v>
      </c>
      <c r="B38" s="697">
        <f>SUM(B39:B40)</f>
        <v>-5407945</v>
      </c>
      <c r="C38" s="697">
        <f>SUM(C39:C40)</f>
        <v>-5337986</v>
      </c>
      <c r="D38" s="698"/>
      <c r="E38" s="699" t="s">
        <v>148</v>
      </c>
      <c r="F38" s="697">
        <f>SUM(F39:F41)</f>
        <v>0</v>
      </c>
      <c r="G38" s="697">
        <f>SUM(G39:G41)</f>
        <v>0</v>
      </c>
    </row>
    <row r="39" spans="1:7" ht="25.5">
      <c r="A39" s="682" t="s">
        <v>149</v>
      </c>
      <c r="B39" s="681">
        <v>-5407945</v>
      </c>
      <c r="C39" s="681">
        <v>-5337986</v>
      </c>
      <c r="D39" s="685"/>
      <c r="E39" s="678" t="s">
        <v>150</v>
      </c>
      <c r="F39" s="681">
        <v>0</v>
      </c>
      <c r="G39" s="681">
        <v>0</v>
      </c>
    </row>
    <row r="40" spans="1:7">
      <c r="A40" s="682" t="s">
        <v>151</v>
      </c>
      <c r="B40" s="681">
        <v>0</v>
      </c>
      <c r="C40" s="681">
        <v>0</v>
      </c>
      <c r="D40" s="677"/>
      <c r="E40" s="678" t="s">
        <v>152</v>
      </c>
      <c r="F40" s="681">
        <v>0</v>
      </c>
      <c r="G40" s="681">
        <v>0</v>
      </c>
    </row>
    <row r="41" spans="1:7" ht="12" customHeight="1">
      <c r="A41" s="594" t="s">
        <v>153</v>
      </c>
      <c r="B41" s="650">
        <f>SUM(B42:B45)</f>
        <v>0</v>
      </c>
      <c r="C41" s="650">
        <f>SUM(C42:C45)</f>
        <v>0</v>
      </c>
      <c r="D41" s="677"/>
      <c r="E41" s="678" t="s">
        <v>154</v>
      </c>
      <c r="F41" s="681">
        <v>0</v>
      </c>
      <c r="G41" s="681">
        <v>0</v>
      </c>
    </row>
    <row r="42" spans="1:7" ht="12" customHeight="1">
      <c r="A42" s="682" t="s">
        <v>155</v>
      </c>
      <c r="B42" s="681">
        <v>0</v>
      </c>
      <c r="C42" s="681">
        <v>0</v>
      </c>
      <c r="D42" s="677"/>
      <c r="E42" s="676" t="s">
        <v>156</v>
      </c>
      <c r="F42" s="662">
        <f>SUM(F43:F45)</f>
        <v>0</v>
      </c>
      <c r="G42" s="662">
        <f>SUM(G43:G45)</f>
        <v>0</v>
      </c>
    </row>
    <row r="43" spans="1:7" ht="12" customHeight="1">
      <c r="A43" s="682" t="s">
        <v>157</v>
      </c>
      <c r="B43" s="681">
        <v>0</v>
      </c>
      <c r="C43" s="681">
        <v>0</v>
      </c>
      <c r="D43" s="677"/>
      <c r="E43" s="678" t="s">
        <v>158</v>
      </c>
      <c r="F43" s="681">
        <v>0</v>
      </c>
      <c r="G43" s="681">
        <v>0</v>
      </c>
    </row>
    <row r="44" spans="1:7" ht="25.5">
      <c r="A44" s="682" t="s">
        <v>159</v>
      </c>
      <c r="B44" s="681">
        <v>0</v>
      </c>
      <c r="C44" s="681">
        <v>0</v>
      </c>
      <c r="D44" s="677"/>
      <c r="E44" s="678" t="s">
        <v>160</v>
      </c>
      <c r="F44" s="681">
        <v>0</v>
      </c>
      <c r="G44" s="681">
        <v>0</v>
      </c>
    </row>
    <row r="45" spans="1:7" ht="13.5" customHeight="1">
      <c r="A45" s="682" t="s">
        <v>161</v>
      </c>
      <c r="B45" s="681">
        <v>0</v>
      </c>
      <c r="C45" s="681">
        <v>0</v>
      </c>
      <c r="D45" s="677"/>
      <c r="E45" s="678" t="s">
        <v>162</v>
      </c>
      <c r="F45" s="681">
        <v>0</v>
      </c>
      <c r="G45" s="681">
        <v>0</v>
      </c>
    </row>
    <row r="46" spans="1:7" ht="24" customHeight="1">
      <c r="A46" s="594" t="s">
        <v>163</v>
      </c>
      <c r="B46" s="650">
        <f>+B41+B37+B38+B31+B25+B17+B9</f>
        <v>21442436</v>
      </c>
      <c r="C46" s="650">
        <f>+C41+C37+C38+C31+C25+C17+C9</f>
        <v>23193364</v>
      </c>
      <c r="D46" s="677"/>
      <c r="E46" s="676" t="s">
        <v>164</v>
      </c>
      <c r="F46" s="650">
        <f>+F42+F38+F31+F27+F26+F23+F19+F9</f>
        <v>53865113</v>
      </c>
      <c r="G46" s="650">
        <f>+G42+G38+G31+G27+G26+G23+G19+G9</f>
        <v>40956875</v>
      </c>
    </row>
    <row r="47" spans="1:7">
      <c r="A47" s="594" t="s">
        <v>47</v>
      </c>
      <c r="B47" s="683"/>
      <c r="C47" s="683"/>
      <c r="D47" s="685"/>
      <c r="E47" s="676" t="s">
        <v>48</v>
      </c>
      <c r="F47" s="683"/>
      <c r="G47" s="683"/>
    </row>
    <row r="48" spans="1:7" ht="12.75" customHeight="1">
      <c r="A48" s="682" t="s">
        <v>165</v>
      </c>
      <c r="B48" s="681">
        <v>0</v>
      </c>
      <c r="C48" s="681">
        <v>0</v>
      </c>
      <c r="D48" s="677"/>
      <c r="E48" s="678" t="s">
        <v>166</v>
      </c>
      <c r="F48" s="681">
        <v>0</v>
      </c>
      <c r="G48" s="681">
        <v>0</v>
      </c>
    </row>
    <row r="49" spans="1:8" ht="12.75" customHeight="1">
      <c r="A49" s="682" t="s">
        <v>167</v>
      </c>
      <c r="B49" s="681">
        <v>0</v>
      </c>
      <c r="C49" s="681">
        <v>0</v>
      </c>
      <c r="D49" s="677"/>
      <c r="E49" s="678" t="s">
        <v>168</v>
      </c>
      <c r="F49" s="681">
        <v>0</v>
      </c>
      <c r="G49" s="681">
        <v>0</v>
      </c>
    </row>
    <row r="50" spans="1:8" ht="15.75" customHeight="1">
      <c r="A50" s="682" t="s">
        <v>169</v>
      </c>
      <c r="B50" s="681">
        <v>21655591</v>
      </c>
      <c r="C50" s="681">
        <v>21655591</v>
      </c>
      <c r="D50" s="677"/>
      <c r="E50" s="678" t="s">
        <v>170</v>
      </c>
      <c r="F50" s="681">
        <v>45000072</v>
      </c>
      <c r="G50" s="681">
        <v>52500060</v>
      </c>
    </row>
    <row r="51" spans="1:8" ht="12" customHeight="1">
      <c r="A51" s="682" t="s">
        <v>171</v>
      </c>
      <c r="B51" s="681">
        <v>109260194</v>
      </c>
      <c r="C51" s="681">
        <v>108963297</v>
      </c>
      <c r="D51" s="677"/>
      <c r="E51" s="678" t="s">
        <v>172</v>
      </c>
      <c r="F51" s="681">
        <v>0</v>
      </c>
      <c r="G51" s="681">
        <v>0</v>
      </c>
    </row>
    <row r="52" spans="1:8" ht="25.5">
      <c r="A52" s="682" t="s">
        <v>173</v>
      </c>
      <c r="B52" s="681">
        <v>247385</v>
      </c>
      <c r="C52" s="681">
        <v>247385</v>
      </c>
      <c r="D52" s="677"/>
      <c r="E52" s="678" t="s">
        <v>174</v>
      </c>
      <c r="F52" s="681">
        <v>0</v>
      </c>
      <c r="G52" s="681">
        <v>0</v>
      </c>
    </row>
    <row r="53" spans="1:8">
      <c r="A53" s="682" t="s">
        <v>175</v>
      </c>
      <c r="B53" s="681">
        <v>-75639693</v>
      </c>
      <c r="C53" s="681">
        <v>-65624629</v>
      </c>
      <c r="D53" s="679"/>
      <c r="E53" s="678" t="s">
        <v>176</v>
      </c>
      <c r="F53" s="681">
        <v>625090</v>
      </c>
      <c r="G53" s="681">
        <v>625090</v>
      </c>
    </row>
    <row r="54" spans="1:8" ht="11.25" customHeight="1">
      <c r="A54" s="682" t="s">
        <v>177</v>
      </c>
      <c r="B54" s="681">
        <v>12736025</v>
      </c>
      <c r="C54" s="681">
        <v>12865298</v>
      </c>
      <c r="D54" s="679"/>
      <c r="E54" s="676"/>
      <c r="F54" s="683"/>
      <c r="G54" s="683"/>
    </row>
    <row r="55" spans="1:8" ht="19.5" customHeight="1">
      <c r="A55" s="682" t="s">
        <v>178</v>
      </c>
      <c r="B55" s="681">
        <v>0</v>
      </c>
      <c r="C55" s="681">
        <v>0</v>
      </c>
      <c r="D55" s="679"/>
      <c r="E55" s="676" t="s">
        <v>179</v>
      </c>
      <c r="F55" s="650">
        <f>SUM(F47:F53)</f>
        <v>45625162</v>
      </c>
      <c r="G55" s="650">
        <f>SUM(G47:G53)</f>
        <v>53125150</v>
      </c>
    </row>
    <row r="56" spans="1:8" ht="13.5" customHeight="1">
      <c r="A56" s="682" t="s">
        <v>180</v>
      </c>
      <c r="B56" s="681">
        <v>13624403</v>
      </c>
      <c r="C56" s="681">
        <v>13624403</v>
      </c>
      <c r="D56" s="677"/>
      <c r="E56" s="596"/>
      <c r="F56" s="683"/>
      <c r="G56" s="683"/>
    </row>
    <row r="57" spans="1:8" ht="25.5">
      <c r="A57" s="594" t="s">
        <v>181</v>
      </c>
      <c r="B57" s="650">
        <f>SUM(B48:B56)</f>
        <v>81883905</v>
      </c>
      <c r="C57" s="650">
        <f>SUM(C48:C56)</f>
        <v>91731345</v>
      </c>
      <c r="D57" s="677"/>
      <c r="E57" s="676" t="s">
        <v>182</v>
      </c>
      <c r="F57" s="650">
        <f>+F46+F55</f>
        <v>99490275</v>
      </c>
      <c r="G57" s="650">
        <f>+G46+G55</f>
        <v>94082025</v>
      </c>
    </row>
    <row r="58" spans="1:8" ht="14.25" customHeight="1">
      <c r="A58" s="682"/>
      <c r="B58" s="683"/>
      <c r="C58" s="683"/>
      <c r="D58" s="679"/>
      <c r="E58" s="676" t="s">
        <v>183</v>
      </c>
      <c r="F58" s="683"/>
      <c r="G58" s="683"/>
    </row>
    <row r="59" spans="1:8" ht="15" customHeight="1">
      <c r="A59" s="594" t="s">
        <v>184</v>
      </c>
      <c r="B59" s="650">
        <f>+B46+B57</f>
        <v>103326341</v>
      </c>
      <c r="C59" s="650">
        <f>+C46+C57</f>
        <v>114924709</v>
      </c>
      <c r="D59" s="677"/>
      <c r="E59" s="676" t="s">
        <v>185</v>
      </c>
      <c r="F59" s="650">
        <f>SUM(F60:F62)</f>
        <v>90494826</v>
      </c>
      <c r="G59" s="650">
        <f>SUM(G60:G62)</f>
        <v>90494826</v>
      </c>
      <c r="H59" s="410" t="str">
        <f>IF(C59&lt;&gt;'ETCA-I-01'!C33,"ERROR!!!!! ELTOTAL DE ACTIVO, NO CONCUERDA CON LO REPORTADO EN EL ESTADO DE SITUACION FINANCIERA","")</f>
        <v/>
      </c>
    </row>
    <row r="60" spans="1:8" ht="12" customHeight="1">
      <c r="A60" s="682"/>
      <c r="B60" s="686"/>
      <c r="C60" s="686"/>
      <c r="D60" s="677"/>
      <c r="E60" s="678" t="s">
        <v>186</v>
      </c>
      <c r="F60" s="681">
        <v>90494826</v>
      </c>
      <c r="G60" s="681">
        <v>90494826</v>
      </c>
      <c r="H60" s="410" t="str">
        <f>IF(B59&lt;&gt;'ETCA-I-01'!B33,"ERROR!!!!! ELTOTAL DE ACTIVO, NO CONCUERDA CON LO REPORTADO EN EL ESTADO DE SITUACION FINANCIERA","")</f>
        <v/>
      </c>
    </row>
    <row r="61" spans="1:8" ht="11.25" customHeight="1">
      <c r="A61" s="682"/>
      <c r="B61" s="686"/>
      <c r="C61" s="686"/>
      <c r="D61" s="677"/>
      <c r="E61" s="678" t="s">
        <v>187</v>
      </c>
      <c r="F61" s="681">
        <v>0</v>
      </c>
      <c r="G61" s="681">
        <v>0</v>
      </c>
    </row>
    <row r="62" spans="1:8" ht="10.5" customHeight="1">
      <c r="A62" s="682"/>
      <c r="B62" s="686"/>
      <c r="C62" s="686"/>
      <c r="D62" s="677"/>
      <c r="E62" s="678" t="s">
        <v>188</v>
      </c>
      <c r="F62" s="681">
        <v>0</v>
      </c>
      <c r="G62" s="681">
        <v>0</v>
      </c>
    </row>
    <row r="63" spans="1:8" ht="25.5">
      <c r="A63" s="682"/>
      <c r="B63" s="686"/>
      <c r="C63" s="686"/>
      <c r="D63" s="677"/>
      <c r="E63" s="676" t="s">
        <v>189</v>
      </c>
      <c r="F63" s="650">
        <f>SUM(F64:F68)</f>
        <v>-91735060</v>
      </c>
      <c r="G63" s="650">
        <f>SUM(G64:G68)</f>
        <v>-74728442</v>
      </c>
    </row>
    <row r="64" spans="1:8">
      <c r="A64" s="682"/>
      <c r="B64" s="686"/>
      <c r="C64" s="686"/>
      <c r="D64" s="677"/>
      <c r="E64" s="678" t="s">
        <v>190</v>
      </c>
      <c r="F64" s="681">
        <v>-14886375</v>
      </c>
      <c r="G64" s="681">
        <v>-19126312</v>
      </c>
    </row>
    <row r="65" spans="1:8">
      <c r="A65" s="682"/>
      <c r="B65" s="686"/>
      <c r="C65" s="686"/>
      <c r="D65" s="677"/>
      <c r="E65" s="678" t="s">
        <v>191</v>
      </c>
      <c r="F65" s="681">
        <v>-103027763</v>
      </c>
      <c r="G65" s="681">
        <v>-85376437</v>
      </c>
    </row>
    <row r="66" spans="1:8" ht="12.75" customHeight="1">
      <c r="A66" s="682"/>
      <c r="B66" s="686"/>
      <c r="C66" s="686"/>
      <c r="D66" s="677"/>
      <c r="E66" s="678" t="s">
        <v>192</v>
      </c>
      <c r="F66" s="681">
        <v>28299319</v>
      </c>
      <c r="G66" s="681">
        <v>28299319</v>
      </c>
    </row>
    <row r="67" spans="1:8" ht="12" customHeight="1">
      <c r="A67" s="682"/>
      <c r="B67" s="686"/>
      <c r="C67" s="686"/>
      <c r="D67" s="677"/>
      <c r="E67" s="678" t="s">
        <v>193</v>
      </c>
      <c r="F67" s="681">
        <v>0</v>
      </c>
      <c r="G67" s="681">
        <v>0</v>
      </c>
    </row>
    <row r="68" spans="1:8" ht="17.25" customHeight="1">
      <c r="A68" s="682"/>
      <c r="B68" s="686"/>
      <c r="C68" s="686"/>
      <c r="D68" s="677"/>
      <c r="E68" s="678" t="s">
        <v>194</v>
      </c>
      <c r="F68" s="681">
        <v>-2120241</v>
      </c>
      <c r="G68" s="681">
        <v>1474988</v>
      </c>
    </row>
    <row r="69" spans="1:8" ht="25.5">
      <c r="A69" s="682"/>
      <c r="B69" s="686"/>
      <c r="C69" s="686"/>
      <c r="D69" s="677"/>
      <c r="E69" s="676" t="s">
        <v>195</v>
      </c>
      <c r="F69" s="650">
        <f>SUM(F70:F71)</f>
        <v>5076300</v>
      </c>
      <c r="G69" s="650">
        <f>SUM(G70:G71)</f>
        <v>5076300</v>
      </c>
    </row>
    <row r="70" spans="1:8">
      <c r="A70" s="682"/>
      <c r="B70" s="686"/>
      <c r="C70" s="686"/>
      <c r="D70" s="677"/>
      <c r="E70" s="678" t="s">
        <v>196</v>
      </c>
      <c r="F70" s="681">
        <v>0</v>
      </c>
      <c r="G70" s="681">
        <v>0</v>
      </c>
    </row>
    <row r="71" spans="1:8" ht="14.25" customHeight="1">
      <c r="A71" s="682"/>
      <c r="B71" s="686"/>
      <c r="C71" s="686"/>
      <c r="D71" s="677"/>
      <c r="E71" s="678" t="s">
        <v>197</v>
      </c>
      <c r="F71" s="681">
        <v>5076300</v>
      </c>
      <c r="G71" s="681">
        <v>5076300</v>
      </c>
    </row>
    <row r="72" spans="1:8" ht="15" customHeight="1">
      <c r="A72" s="682"/>
      <c r="B72" s="686"/>
      <c r="C72" s="686"/>
      <c r="D72" s="677"/>
      <c r="E72" s="676" t="s">
        <v>198</v>
      </c>
      <c r="F72" s="650">
        <f>+F59+F63+F69</f>
        <v>3836066</v>
      </c>
      <c r="G72" s="650">
        <f>+G59+G63+G69</f>
        <v>20842684</v>
      </c>
    </row>
    <row r="73" spans="1:8" ht="19.5" customHeight="1" thickBot="1">
      <c r="A73" s="605"/>
      <c r="B73" s="673"/>
      <c r="C73" s="673"/>
      <c r="D73" s="674"/>
      <c r="E73" s="606" t="s">
        <v>199</v>
      </c>
      <c r="F73" s="720">
        <f>+F57+F72</f>
        <v>103326341</v>
      </c>
      <c r="G73" s="687">
        <f>+G57+G72</f>
        <v>114924709</v>
      </c>
      <c r="H73" s="410" t="str">
        <f>IF((G73-'ETCA-I-01'!G52)&gt;0.9,"ERROR!!!!! ELTOTAL DE DEL PATRIMONIO Y HACIENDA PUBLICA, NO CONCUERDA CON LO REPORTADO EN EL ESTADO DE SITUACION FINANCIERA","")</f>
        <v/>
      </c>
    </row>
    <row r="74" spans="1:8">
      <c r="H74" t="str">
        <f>IF(F73&lt;&gt;'ETCA-I-01'!F52,"ERROR!!!!! ELTOTAL DE DEL PATRIMONIO Y HACIENDA PUBLICA, NO CONCUERDA CON LO REPORTADO EN EL ESTADO DE SITUACION FINANCIERA","")</f>
        <v/>
      </c>
    </row>
  </sheetData>
  <sheetProtection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sheetPr codeName="Hoja18">
    <pageSetUpPr fitToPage="1"/>
  </sheetPr>
  <dimension ref="A1:I38"/>
  <sheetViews>
    <sheetView view="pageBreakPreview" zoomScale="90" zoomScaleSheetLayoutView="90" workbookViewId="0">
      <selection activeCell="D11" sqref="D11"/>
    </sheetView>
  </sheetViews>
  <sheetFormatPr baseColWidth="10" defaultColWidth="11.28515625" defaultRowHeight="16.5"/>
  <cols>
    <col min="1" max="1" width="4.85546875" style="122" customWidth="1"/>
    <col min="2" max="2" width="55.7109375" style="104" bestFit="1" customWidth="1"/>
    <col min="3" max="4" width="25.7109375" style="104" customWidth="1"/>
    <col min="5" max="16384" width="11.28515625" style="104"/>
  </cols>
  <sheetData>
    <row r="1" spans="1:6">
      <c r="A1" s="342"/>
      <c r="B1" s="1466" t="s">
        <v>23</v>
      </c>
      <c r="C1" s="1466"/>
      <c r="D1" s="1466"/>
    </row>
    <row r="2" spans="1:6">
      <c r="A2" s="104"/>
      <c r="B2" s="1470" t="s">
        <v>819</v>
      </c>
      <c r="C2" s="1470"/>
      <c r="D2" s="1470"/>
      <c r="F2" s="319"/>
    </row>
    <row r="3" spans="1:6">
      <c r="B3" s="1234" t="str">
        <f>'ETCA-I-01'!A3</f>
        <v>TELEVISORA DE HERMOSILLO, S.A. de C.V.</v>
      </c>
      <c r="C3" s="1234"/>
      <c r="D3" s="1234"/>
    </row>
    <row r="4" spans="1:6">
      <c r="B4" s="1244" t="str">
        <f>'ETCA-I-03'!A4</f>
        <v>Del 01 de Enero al 30 de Septiembre de 2019</v>
      </c>
      <c r="C4" s="1244"/>
      <c r="D4" s="1244"/>
    </row>
    <row r="5" spans="1:6">
      <c r="A5" s="761"/>
      <c r="B5" s="1478" t="s">
        <v>820</v>
      </c>
      <c r="C5" s="1478"/>
      <c r="D5" s="235"/>
    </row>
    <row r="6" spans="1:6" ht="6.75" customHeight="1" thickBot="1"/>
    <row r="7" spans="1:6" s="200" customFormat="1" ht="27.95" customHeight="1">
      <c r="A7" s="1471" t="s">
        <v>808</v>
      </c>
      <c r="B7" s="1472"/>
      <c r="C7" s="1479" t="s">
        <v>444</v>
      </c>
      <c r="D7" s="1481" t="s">
        <v>675</v>
      </c>
    </row>
    <row r="8" spans="1:6" s="200" customFormat="1" ht="4.5" customHeight="1" thickBot="1">
      <c r="A8" s="1473"/>
      <c r="B8" s="1474"/>
      <c r="C8" s="1480"/>
      <c r="D8" s="1482"/>
    </row>
    <row r="9" spans="1:6" s="200" customFormat="1" ht="21" customHeight="1">
      <c r="A9" s="1475" t="s">
        <v>814</v>
      </c>
      <c r="B9" s="1476"/>
      <c r="C9" s="1476"/>
      <c r="D9" s="1477"/>
    </row>
    <row r="10" spans="1:6" s="200" customFormat="1" ht="18" customHeight="1">
      <c r="A10" s="326">
        <v>1</v>
      </c>
      <c r="B10" s="938" t="s">
        <v>1127</v>
      </c>
      <c r="C10" s="943">
        <v>4022313</v>
      </c>
      <c r="D10" s="944">
        <v>4022313</v>
      </c>
    </row>
    <row r="11" spans="1:6" s="200" customFormat="1" ht="18" customHeight="1">
      <c r="A11" s="326">
        <v>2</v>
      </c>
      <c r="B11" s="327"/>
      <c r="C11" s="343"/>
      <c r="D11" s="344"/>
    </row>
    <row r="12" spans="1:6" s="200" customFormat="1" ht="18" customHeight="1">
      <c r="A12" s="326">
        <v>3</v>
      </c>
      <c r="B12" s="327"/>
      <c r="C12" s="343"/>
      <c r="D12" s="344"/>
    </row>
    <row r="13" spans="1:6" s="200" customFormat="1" ht="18" customHeight="1">
      <c r="A13" s="326">
        <v>4</v>
      </c>
      <c r="B13" s="327"/>
      <c r="C13" s="343"/>
      <c r="D13" s="344"/>
    </row>
    <row r="14" spans="1:6" s="200" customFormat="1" ht="18" customHeight="1">
      <c r="A14" s="326">
        <v>5</v>
      </c>
      <c r="B14" s="327"/>
      <c r="C14" s="343"/>
      <c r="D14" s="344"/>
    </row>
    <row r="15" spans="1:6" s="200" customFormat="1" ht="18" customHeight="1">
      <c r="A15" s="326">
        <v>6</v>
      </c>
      <c r="B15" s="327"/>
      <c r="C15" s="343"/>
      <c r="D15" s="344"/>
    </row>
    <row r="16" spans="1:6" s="200" customFormat="1" ht="18" customHeight="1">
      <c r="A16" s="326">
        <v>7</v>
      </c>
      <c r="B16" s="327"/>
      <c r="C16" s="343"/>
      <c r="D16" s="344"/>
    </row>
    <row r="17" spans="1:4" s="200" customFormat="1" ht="18" customHeight="1">
      <c r="A17" s="326">
        <v>8</v>
      </c>
      <c r="B17" s="327"/>
      <c r="C17" s="343"/>
      <c r="D17" s="344"/>
    </row>
    <row r="18" spans="1:4" s="200" customFormat="1" ht="18" customHeight="1">
      <c r="A18" s="326">
        <v>9</v>
      </c>
      <c r="B18" s="327"/>
      <c r="C18" s="343"/>
      <c r="D18" s="344"/>
    </row>
    <row r="19" spans="1:4" s="200" customFormat="1" ht="18" customHeight="1">
      <c r="A19" s="326">
        <v>10</v>
      </c>
      <c r="B19" s="327"/>
      <c r="C19" s="343"/>
      <c r="D19" s="344"/>
    </row>
    <row r="20" spans="1:4" s="200" customFormat="1" ht="18" customHeight="1">
      <c r="A20" s="326"/>
      <c r="B20" s="331" t="s">
        <v>821</v>
      </c>
      <c r="C20" s="337">
        <f>SUM(C10:C19)</f>
        <v>4022313</v>
      </c>
      <c r="D20" s="339">
        <f>SUM(D10:D19)</f>
        <v>4022313</v>
      </c>
    </row>
    <row r="21" spans="1:4" s="200" customFormat="1" ht="21" customHeight="1">
      <c r="A21" s="1467" t="s">
        <v>816</v>
      </c>
      <c r="B21" s="1468"/>
      <c r="C21" s="1468"/>
      <c r="D21" s="1469"/>
    </row>
    <row r="22" spans="1:4" s="200" customFormat="1" ht="18" customHeight="1">
      <c r="A22" s="326">
        <v>1</v>
      </c>
      <c r="B22" s="327"/>
      <c r="C22" s="343"/>
      <c r="D22" s="344"/>
    </row>
    <row r="23" spans="1:4" s="200" customFormat="1" ht="18" customHeight="1">
      <c r="A23" s="326">
        <v>2</v>
      </c>
      <c r="B23" s="327"/>
      <c r="C23" s="343"/>
      <c r="D23" s="344"/>
    </row>
    <row r="24" spans="1:4" s="200" customFormat="1" ht="18" customHeight="1">
      <c r="A24" s="326">
        <v>3</v>
      </c>
      <c r="B24" s="327"/>
      <c r="C24" s="343"/>
      <c r="D24" s="344"/>
    </row>
    <row r="25" spans="1:4" s="200" customFormat="1" ht="18" customHeight="1">
      <c r="A25" s="326">
        <v>4</v>
      </c>
      <c r="B25" s="327"/>
      <c r="C25" s="343"/>
      <c r="D25" s="344"/>
    </row>
    <row r="26" spans="1:4" s="200" customFormat="1" ht="18" customHeight="1">
      <c r="A26" s="326">
        <v>5</v>
      </c>
      <c r="B26" s="327"/>
      <c r="C26" s="343"/>
      <c r="D26" s="344"/>
    </row>
    <row r="27" spans="1:4" s="200" customFormat="1" ht="18" customHeight="1">
      <c r="A27" s="326">
        <v>6</v>
      </c>
      <c r="B27" s="327"/>
      <c r="C27" s="343"/>
      <c r="D27" s="344"/>
    </row>
    <row r="28" spans="1:4" s="200" customFormat="1" ht="18" customHeight="1">
      <c r="A28" s="326">
        <v>7</v>
      </c>
      <c r="B28" s="327"/>
      <c r="C28" s="343"/>
      <c r="D28" s="344"/>
    </row>
    <row r="29" spans="1:4" s="200" customFormat="1" ht="18" customHeight="1">
      <c r="A29" s="326">
        <v>8</v>
      </c>
      <c r="B29" s="327"/>
      <c r="C29" s="343"/>
      <c r="D29" s="344"/>
    </row>
    <row r="30" spans="1:4" s="200" customFormat="1" ht="18" customHeight="1">
      <c r="A30" s="326">
        <v>9</v>
      </c>
      <c r="B30" s="327"/>
      <c r="C30" s="343"/>
      <c r="D30" s="344"/>
    </row>
    <row r="31" spans="1:4" s="200" customFormat="1" ht="18" customHeight="1">
      <c r="A31" s="326">
        <v>10</v>
      </c>
      <c r="B31" s="327"/>
      <c r="C31" s="343" t="s">
        <v>248</v>
      </c>
      <c r="D31" s="344"/>
    </row>
    <row r="32" spans="1:4" s="333" customFormat="1" ht="18" customHeight="1" thickBot="1">
      <c r="A32" s="326"/>
      <c r="B32" s="332" t="s">
        <v>822</v>
      </c>
      <c r="C32" s="337">
        <f>SUM(C22:C31)</f>
        <v>0</v>
      </c>
      <c r="D32" s="339">
        <f>SUM(D22:D31)</f>
        <v>0</v>
      </c>
    </row>
    <row r="33" spans="1:9" ht="27.95" customHeight="1" thickBot="1">
      <c r="A33" s="334"/>
      <c r="B33" s="335" t="s">
        <v>818</v>
      </c>
      <c r="C33" s="340">
        <f>SUM(C32,C20)</f>
        <v>4022313</v>
      </c>
      <c r="D33" s="345">
        <f>SUM(D32,D20)</f>
        <v>4022313</v>
      </c>
    </row>
    <row r="34" spans="1:9" s="499" customFormat="1" ht="18" customHeight="1">
      <c r="A34" s="430" t="s">
        <v>84</v>
      </c>
      <c r="B34" s="104"/>
      <c r="C34" s="104"/>
      <c r="D34" s="104"/>
      <c r="E34" s="104"/>
    </row>
    <row r="35" spans="1:9" s="499" customFormat="1" ht="18" customHeight="1">
      <c r="A35" s="48"/>
      <c r="B35" s="104"/>
      <c r="C35" s="104"/>
      <c r="D35" s="104"/>
      <c r="E35" s="104"/>
    </row>
    <row r="36" spans="1:9" s="499" customFormat="1" ht="18" customHeight="1">
      <c r="A36" s="48"/>
      <c r="B36" s="104"/>
      <c r="C36" s="104"/>
      <c r="D36" s="104"/>
      <c r="E36" s="104"/>
    </row>
    <row r="37" spans="1:9" s="500" customFormat="1" ht="17.100000000000001" customHeight="1">
      <c r="A37" s="496"/>
      <c r="B37" s="497"/>
      <c r="C37" s="498"/>
      <c r="D37" s="498"/>
    </row>
    <row r="38" spans="1:9" ht="17.100000000000001" customHeight="1">
      <c r="A38" s="48"/>
      <c r="I38" s="336"/>
    </row>
  </sheetData>
  <sheetProtection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scale="87" orientation="portrait" r:id="rId1"/>
  <drawing r:id="rId2"/>
</worksheet>
</file>

<file path=xl/worksheets/sheet31.xml><?xml version="1.0" encoding="utf-8"?>
<worksheet xmlns="http://schemas.openxmlformats.org/spreadsheetml/2006/main" xmlns:r="http://schemas.openxmlformats.org/officeDocument/2006/relationships">
  <sheetPr>
    <pageSetUpPr fitToPage="1"/>
  </sheetPr>
  <dimension ref="A1:H45"/>
  <sheetViews>
    <sheetView view="pageBreakPreview" topLeftCell="A22" zoomScaleSheetLayoutView="100" workbookViewId="0">
      <selection activeCell="A4" sqref="A4:G4"/>
    </sheetView>
  </sheetViews>
  <sheetFormatPr baseColWidth="10" defaultColWidth="11.28515625" defaultRowHeight="15"/>
  <cols>
    <col min="1" max="1" width="47.7109375" style="356" bestFit="1" customWidth="1"/>
    <col min="2" max="2" width="11.28515625" style="346"/>
    <col min="3" max="3" width="12.28515625" style="346" customWidth="1"/>
    <col min="4" max="16384" width="11.28515625" style="346"/>
  </cols>
  <sheetData>
    <row r="1" spans="1:7" ht="16.5" customHeight="1">
      <c r="A1" s="1483" t="s">
        <v>23</v>
      </c>
      <c r="B1" s="1483"/>
      <c r="C1" s="1483"/>
      <c r="D1" s="1483"/>
      <c r="E1" s="1483"/>
      <c r="F1" s="1483"/>
      <c r="G1" s="1483"/>
    </row>
    <row r="2" spans="1:7" ht="16.5" customHeight="1">
      <c r="A2" s="1483" t="s">
        <v>823</v>
      </c>
      <c r="B2" s="1483"/>
      <c r="C2" s="1483"/>
      <c r="D2" s="1483"/>
      <c r="E2" s="1483"/>
      <c r="F2" s="1483"/>
      <c r="G2" s="1483"/>
    </row>
    <row r="3" spans="1:7" ht="15.75">
      <c r="A3" s="1485" t="str">
        <f>'ETCA-I-01'!A3:G3</f>
        <v>TELEVISORA DE HERMOSILLO, S.A. de C.V.</v>
      </c>
      <c r="B3" s="1485"/>
      <c r="C3" s="1485"/>
      <c r="D3" s="1485"/>
      <c r="E3" s="1485"/>
      <c r="F3" s="1485"/>
      <c r="G3" s="1485"/>
    </row>
    <row r="4" spans="1:7" ht="16.5">
      <c r="A4" s="1484" t="str">
        <f>'ETCA-I-03'!A4:D4</f>
        <v>Del 01 de Enero al 30 de Septiembre de 2019</v>
      </c>
      <c r="B4" s="1484"/>
      <c r="C4" s="1484"/>
      <c r="D4" s="1484"/>
      <c r="E4" s="1484"/>
      <c r="F4" s="1484"/>
      <c r="G4" s="1484"/>
    </row>
    <row r="5" spans="1:7" ht="17.25" thickBot="1">
      <c r="A5" s="347"/>
      <c r="B5" s="1486" t="s">
        <v>824</v>
      </c>
      <c r="C5" s="1486"/>
      <c r="D5" s="1486"/>
      <c r="E5" s="164"/>
      <c r="F5" s="49"/>
      <c r="G5" s="505"/>
    </row>
    <row r="6" spans="1:7" ht="38.25">
      <c r="A6" s="1405" t="s">
        <v>250</v>
      </c>
      <c r="B6" s="197" t="s">
        <v>514</v>
      </c>
      <c r="C6" s="197" t="s">
        <v>442</v>
      </c>
      <c r="D6" s="197" t="s">
        <v>515</v>
      </c>
      <c r="E6" s="198" t="s">
        <v>825</v>
      </c>
      <c r="F6" s="198" t="s">
        <v>826</v>
      </c>
      <c r="G6" s="197" t="s">
        <v>518</v>
      </c>
    </row>
    <row r="7" spans="1:7" ht="15.75" thickBot="1">
      <c r="A7" s="1406"/>
      <c r="B7" s="285" t="s">
        <v>422</v>
      </c>
      <c r="C7" s="285" t="s">
        <v>423</v>
      </c>
      <c r="D7" s="285" t="s">
        <v>519</v>
      </c>
      <c r="E7" s="348" t="s">
        <v>425</v>
      </c>
      <c r="F7" s="348" t="s">
        <v>426</v>
      </c>
      <c r="G7" s="285" t="s">
        <v>520</v>
      </c>
    </row>
    <row r="8" spans="1:7" ht="16.5">
      <c r="A8" s="357"/>
      <c r="B8" s="349"/>
      <c r="C8" s="349"/>
      <c r="D8" s="349"/>
      <c r="E8" s="349"/>
      <c r="F8" s="349"/>
      <c r="G8" s="349"/>
    </row>
    <row r="9" spans="1:7" s="352" customFormat="1">
      <c r="A9" s="350" t="s">
        <v>827</v>
      </c>
      <c r="B9" s="351"/>
      <c r="C9" s="351"/>
      <c r="D9" s="351"/>
      <c r="E9" s="351"/>
      <c r="F9" s="351"/>
      <c r="G9" s="351"/>
    </row>
    <row r="10" spans="1:7" s="354" customFormat="1">
      <c r="A10" s="353" t="s">
        <v>1020</v>
      </c>
      <c r="B10" s="433">
        <f>B12+B13</f>
        <v>0</v>
      </c>
      <c r="C10" s="433">
        <f>C12+C13</f>
        <v>0</v>
      </c>
      <c r="D10" s="433">
        <f>SUM(B10+C10)</f>
        <v>0</v>
      </c>
      <c r="E10" s="433">
        <f>E12+E13</f>
        <v>0</v>
      </c>
      <c r="F10" s="433">
        <f>F12+F13</f>
        <v>0</v>
      </c>
      <c r="G10" s="433">
        <f>SUM(D10-E10)</f>
        <v>0</v>
      </c>
    </row>
    <row r="11" spans="1:7" s="355" customFormat="1">
      <c r="A11" s="358"/>
      <c r="B11" s="434"/>
      <c r="C11" s="434"/>
      <c r="D11" s="434"/>
      <c r="E11" s="434"/>
      <c r="F11" s="434"/>
      <c r="G11" s="435"/>
    </row>
    <row r="12" spans="1:7" s="355" customFormat="1">
      <c r="A12" s="358" t="s">
        <v>828</v>
      </c>
      <c r="B12" s="434"/>
      <c r="C12" s="434"/>
      <c r="D12" s="435">
        <f>B12+C12</f>
        <v>0</v>
      </c>
      <c r="E12" s="434"/>
      <c r="F12" s="434"/>
      <c r="G12" s="435">
        <f>D12-E12</f>
        <v>0</v>
      </c>
    </row>
    <row r="13" spans="1:7" s="355" customFormat="1">
      <c r="A13" s="358" t="s">
        <v>829</v>
      </c>
      <c r="B13" s="434"/>
      <c r="C13" s="434"/>
      <c r="D13" s="435">
        <f>B13+C13</f>
        <v>0</v>
      </c>
      <c r="E13" s="434"/>
      <c r="F13" s="434"/>
      <c r="G13" s="435">
        <f>D13-E13</f>
        <v>0</v>
      </c>
    </row>
    <row r="14" spans="1:7" s="354" customFormat="1">
      <c r="A14" s="353" t="s">
        <v>830</v>
      </c>
      <c r="B14" s="433">
        <f t="shared" ref="B14:G14" si="0">SUM(B15:B22)</f>
        <v>88528385</v>
      </c>
      <c r="C14" s="433">
        <f t="shared" si="0"/>
        <v>0</v>
      </c>
      <c r="D14" s="433">
        <f t="shared" si="0"/>
        <v>88528385</v>
      </c>
      <c r="E14" s="433">
        <f t="shared" si="0"/>
        <v>76545357</v>
      </c>
      <c r="F14" s="433">
        <f t="shared" si="0"/>
        <v>65420595</v>
      </c>
      <c r="G14" s="433">
        <f t="shared" si="0"/>
        <v>11983028</v>
      </c>
    </row>
    <row r="15" spans="1:7" s="355" customFormat="1">
      <c r="A15" s="358" t="s">
        <v>831</v>
      </c>
      <c r="B15" s="434"/>
      <c r="C15" s="434"/>
      <c r="D15" s="435">
        <f t="shared" ref="D15:D22" si="1">B15+C15</f>
        <v>0</v>
      </c>
      <c r="E15" s="434"/>
      <c r="F15" s="434"/>
      <c r="G15" s="435">
        <f>D15-E15</f>
        <v>0</v>
      </c>
    </row>
    <row r="16" spans="1:7" s="355" customFormat="1">
      <c r="A16" s="358" t="s">
        <v>832</v>
      </c>
      <c r="B16" s="434"/>
      <c r="C16" s="434"/>
      <c r="D16" s="435">
        <f t="shared" si="1"/>
        <v>0</v>
      </c>
      <c r="E16" s="434"/>
      <c r="F16" s="434"/>
      <c r="G16" s="435">
        <f t="shared" ref="G16:G39" si="2">D16-E16</f>
        <v>0</v>
      </c>
    </row>
    <row r="17" spans="1:7" s="355" customFormat="1">
      <c r="A17" s="358" t="s">
        <v>833</v>
      </c>
      <c r="B17" s="434"/>
      <c r="C17" s="434"/>
      <c r="D17" s="435">
        <f t="shared" si="1"/>
        <v>0</v>
      </c>
      <c r="E17" s="434"/>
      <c r="F17" s="434"/>
      <c r="G17" s="435">
        <f t="shared" si="2"/>
        <v>0</v>
      </c>
    </row>
    <row r="18" spans="1:7" s="355" customFormat="1">
      <c r="A18" s="358" t="s">
        <v>834</v>
      </c>
      <c r="B18" s="434"/>
      <c r="C18" s="434"/>
      <c r="D18" s="435">
        <f t="shared" si="1"/>
        <v>0</v>
      </c>
      <c r="E18" s="434"/>
      <c r="F18" s="434"/>
      <c r="G18" s="435">
        <f t="shared" si="2"/>
        <v>0</v>
      </c>
    </row>
    <row r="19" spans="1:7" s="355" customFormat="1">
      <c r="A19" s="358" t="s">
        <v>835</v>
      </c>
      <c r="B19" s="434"/>
      <c r="C19" s="434"/>
      <c r="D19" s="435">
        <f t="shared" si="1"/>
        <v>0</v>
      </c>
      <c r="E19" s="434"/>
      <c r="F19" s="434"/>
      <c r="G19" s="435">
        <f t="shared" si="2"/>
        <v>0</v>
      </c>
    </row>
    <row r="20" spans="1:7" s="355" customFormat="1" ht="27">
      <c r="A20" s="358" t="s">
        <v>836</v>
      </c>
      <c r="B20" s="434"/>
      <c r="C20" s="434"/>
      <c r="D20" s="435">
        <f t="shared" si="1"/>
        <v>0</v>
      </c>
      <c r="E20" s="434"/>
      <c r="F20" s="434"/>
      <c r="G20" s="435">
        <f t="shared" si="2"/>
        <v>0</v>
      </c>
    </row>
    <row r="21" spans="1:7" s="355" customFormat="1">
      <c r="A21" s="358" t="s">
        <v>837</v>
      </c>
      <c r="B21" s="434">
        <f>+'ETCA-II-13'!C134</f>
        <v>88528385</v>
      </c>
      <c r="C21" s="434">
        <f>+'ETCA-II-13'!D134</f>
        <v>0</v>
      </c>
      <c r="D21" s="435">
        <f t="shared" si="1"/>
        <v>88528385</v>
      </c>
      <c r="E21" s="434">
        <f>+'ETCA-II-13'!F134</f>
        <v>76545357</v>
      </c>
      <c r="F21" s="434">
        <f>+'ETCA-II-13'!G134</f>
        <v>65420595</v>
      </c>
      <c r="G21" s="435">
        <f t="shared" si="2"/>
        <v>11983028</v>
      </c>
    </row>
    <row r="22" spans="1:7" s="355" customFormat="1">
      <c r="A22" s="358" t="s">
        <v>838</v>
      </c>
      <c r="B22" s="434"/>
      <c r="C22" s="434"/>
      <c r="D22" s="435">
        <f t="shared" si="1"/>
        <v>0</v>
      </c>
      <c r="E22" s="434"/>
      <c r="F22" s="434"/>
      <c r="G22" s="435">
        <f t="shared" si="2"/>
        <v>0</v>
      </c>
    </row>
    <row r="23" spans="1:7" s="354" customFormat="1">
      <c r="A23" s="353" t="s">
        <v>839</v>
      </c>
      <c r="B23" s="433">
        <f t="shared" ref="B23:G23" si="3">SUM(B24:B26)</f>
        <v>0</v>
      </c>
      <c r="C23" s="433">
        <f t="shared" si="3"/>
        <v>0</v>
      </c>
      <c r="D23" s="433">
        <f t="shared" si="3"/>
        <v>0</v>
      </c>
      <c r="E23" s="433">
        <f t="shared" si="3"/>
        <v>0</v>
      </c>
      <c r="F23" s="433">
        <f t="shared" si="3"/>
        <v>0</v>
      </c>
      <c r="G23" s="433">
        <f t="shared" si="3"/>
        <v>0</v>
      </c>
    </row>
    <row r="24" spans="1:7" s="355" customFormat="1" ht="27">
      <c r="A24" s="358" t="s">
        <v>840</v>
      </c>
      <c r="B24" s="434"/>
      <c r="C24" s="434"/>
      <c r="D24" s="435">
        <f>B24+C24</f>
        <v>0</v>
      </c>
      <c r="E24" s="434"/>
      <c r="F24" s="434"/>
      <c r="G24" s="435">
        <f t="shared" si="2"/>
        <v>0</v>
      </c>
    </row>
    <row r="25" spans="1:7" s="355" customFormat="1">
      <c r="A25" s="358" t="s">
        <v>841</v>
      </c>
      <c r="B25" s="434"/>
      <c r="C25" s="434"/>
      <c r="D25" s="435">
        <f>B25+C25</f>
        <v>0</v>
      </c>
      <c r="E25" s="434"/>
      <c r="F25" s="434"/>
      <c r="G25" s="435">
        <f t="shared" si="2"/>
        <v>0</v>
      </c>
    </row>
    <row r="26" spans="1:7" s="355" customFormat="1">
      <c r="A26" s="358" t="s">
        <v>842</v>
      </c>
      <c r="B26" s="434"/>
      <c r="C26" s="434"/>
      <c r="D26" s="435">
        <f>B26+C26</f>
        <v>0</v>
      </c>
      <c r="E26" s="434"/>
      <c r="F26" s="434"/>
      <c r="G26" s="435">
        <f t="shared" si="2"/>
        <v>0</v>
      </c>
    </row>
    <row r="27" spans="1:7" s="354" customFormat="1">
      <c r="A27" s="353" t="s">
        <v>843</v>
      </c>
      <c r="B27" s="433">
        <f>B28+B29</f>
        <v>0</v>
      </c>
      <c r="C27" s="433">
        <f>C28+C29</f>
        <v>0</v>
      </c>
      <c r="D27" s="433">
        <f>SUM(D28:D29)</f>
        <v>0</v>
      </c>
      <c r="E27" s="433">
        <f>E28+E29</f>
        <v>0</v>
      </c>
      <c r="F27" s="433">
        <f>F28+F29</f>
        <v>0</v>
      </c>
      <c r="G27" s="433">
        <f>SUM(G28:G29)</f>
        <v>0</v>
      </c>
    </row>
    <row r="28" spans="1:7" s="355" customFormat="1">
      <c r="A28" s="358" t="s">
        <v>844</v>
      </c>
      <c r="B28" s="434"/>
      <c r="C28" s="434"/>
      <c r="D28" s="435">
        <f>B28+C28</f>
        <v>0</v>
      </c>
      <c r="E28" s="434"/>
      <c r="F28" s="434"/>
      <c r="G28" s="435">
        <f t="shared" si="2"/>
        <v>0</v>
      </c>
    </row>
    <row r="29" spans="1:7" s="355" customFormat="1">
      <c r="A29" s="358" t="s">
        <v>845</v>
      </c>
      <c r="B29" s="434"/>
      <c r="C29" s="434"/>
      <c r="D29" s="435">
        <f>B29+C29</f>
        <v>0</v>
      </c>
      <c r="E29" s="434"/>
      <c r="F29" s="434"/>
      <c r="G29" s="435">
        <f t="shared" si="2"/>
        <v>0</v>
      </c>
    </row>
    <row r="30" spans="1:7" s="354" customFormat="1">
      <c r="A30" s="353" t="s">
        <v>846</v>
      </c>
      <c r="B30" s="433">
        <f>B31+B32+B33+B34</f>
        <v>0</v>
      </c>
      <c r="C30" s="433">
        <f>C31+C32+C33+C34</f>
        <v>0</v>
      </c>
      <c r="D30" s="433">
        <f>SUM(D31:D34)</f>
        <v>0</v>
      </c>
      <c r="E30" s="433">
        <f>E31+E32+E33+E34</f>
        <v>0</v>
      </c>
      <c r="F30" s="433">
        <f>F31+F32+F33+F34</f>
        <v>0</v>
      </c>
      <c r="G30" s="433">
        <f>SUM(G31:G34)</f>
        <v>0</v>
      </c>
    </row>
    <row r="31" spans="1:7" s="355" customFormat="1">
      <c r="A31" s="358" t="s">
        <v>223</v>
      </c>
      <c r="B31" s="434"/>
      <c r="C31" s="434"/>
      <c r="D31" s="435">
        <f>B31+C31</f>
        <v>0</v>
      </c>
      <c r="E31" s="434"/>
      <c r="F31" s="434"/>
      <c r="G31" s="435">
        <f t="shared" si="2"/>
        <v>0</v>
      </c>
    </row>
    <row r="32" spans="1:7" s="355" customFormat="1">
      <c r="A32" s="358" t="s">
        <v>847</v>
      </c>
      <c r="B32" s="434"/>
      <c r="C32" s="434"/>
      <c r="D32" s="435">
        <f>B32+C32</f>
        <v>0</v>
      </c>
      <c r="E32" s="434"/>
      <c r="F32" s="434"/>
      <c r="G32" s="435">
        <f t="shared" si="2"/>
        <v>0</v>
      </c>
    </row>
    <row r="33" spans="1:8" s="355" customFormat="1">
      <c r="A33" s="358" t="s">
        <v>848</v>
      </c>
      <c r="B33" s="434"/>
      <c r="C33" s="434"/>
      <c r="D33" s="435">
        <f>B33+C33</f>
        <v>0</v>
      </c>
      <c r="E33" s="434"/>
      <c r="F33" s="434"/>
      <c r="G33" s="435">
        <f t="shared" si="2"/>
        <v>0</v>
      </c>
    </row>
    <row r="34" spans="1:8" s="355" customFormat="1">
      <c r="A34" s="358" t="s">
        <v>849</v>
      </c>
      <c r="B34" s="434"/>
      <c r="C34" s="434"/>
      <c r="D34" s="435">
        <f>B34+C34</f>
        <v>0</v>
      </c>
      <c r="E34" s="434"/>
      <c r="F34" s="434"/>
      <c r="G34" s="435">
        <f t="shared" si="2"/>
        <v>0</v>
      </c>
    </row>
    <row r="35" spans="1:8" s="354" customFormat="1">
      <c r="A35" s="353" t="s">
        <v>850</v>
      </c>
      <c r="B35" s="433">
        <f t="shared" ref="B35:G35" si="4">B36</f>
        <v>0</v>
      </c>
      <c r="C35" s="433">
        <f t="shared" si="4"/>
        <v>0</v>
      </c>
      <c r="D35" s="433">
        <f t="shared" si="4"/>
        <v>0</v>
      </c>
      <c r="E35" s="433">
        <f t="shared" si="4"/>
        <v>0</v>
      </c>
      <c r="F35" s="433">
        <f t="shared" si="4"/>
        <v>0</v>
      </c>
      <c r="G35" s="433">
        <f t="shared" si="4"/>
        <v>0</v>
      </c>
    </row>
    <row r="36" spans="1:8" s="355" customFormat="1">
      <c r="A36" s="358" t="s">
        <v>851</v>
      </c>
      <c r="B36" s="434"/>
      <c r="C36" s="434"/>
      <c r="D36" s="435">
        <f>B36+C36</f>
        <v>0</v>
      </c>
      <c r="E36" s="434"/>
      <c r="F36" s="434"/>
      <c r="G36" s="435">
        <f t="shared" si="2"/>
        <v>0</v>
      </c>
    </row>
    <row r="37" spans="1:8" s="354" customFormat="1">
      <c r="A37" s="353" t="s">
        <v>852</v>
      </c>
      <c r="B37" s="436"/>
      <c r="C37" s="436"/>
      <c r="D37" s="433">
        <f>B37+C37</f>
        <v>0</v>
      </c>
      <c r="E37" s="436"/>
      <c r="F37" s="436"/>
      <c r="G37" s="433">
        <f t="shared" si="2"/>
        <v>0</v>
      </c>
    </row>
    <row r="38" spans="1:8" s="354" customFormat="1" ht="27">
      <c r="A38" s="353" t="s">
        <v>853</v>
      </c>
      <c r="B38" s="436"/>
      <c r="C38" s="436"/>
      <c r="D38" s="433">
        <f>B38+C38</f>
        <v>0</v>
      </c>
      <c r="E38" s="436"/>
      <c r="F38" s="436"/>
      <c r="G38" s="433">
        <f t="shared" si="2"/>
        <v>0</v>
      </c>
    </row>
    <row r="39" spans="1:8" s="354" customFormat="1" ht="15.75" thickBot="1">
      <c r="A39" s="353" t="s">
        <v>854</v>
      </c>
      <c r="B39" s="436"/>
      <c r="C39" s="436"/>
      <c r="D39" s="433">
        <f>B39+C39</f>
        <v>0</v>
      </c>
      <c r="E39" s="436"/>
      <c r="F39" s="436"/>
      <c r="G39" s="433">
        <f t="shared" si="2"/>
        <v>0</v>
      </c>
    </row>
    <row r="40" spans="1:8" ht="32.25" customHeight="1" thickBot="1">
      <c r="A40" s="359" t="s">
        <v>570</v>
      </c>
      <c r="B40" s="437">
        <f t="shared" ref="B40:G40" si="5">SUM(B$10,B$14,B$23,B$27,B$30,B$35,B$37,B$38,B$39)</f>
        <v>88528385</v>
      </c>
      <c r="C40" s="437">
        <f t="shared" si="5"/>
        <v>0</v>
      </c>
      <c r="D40" s="437">
        <f t="shared" si="5"/>
        <v>88528385</v>
      </c>
      <c r="E40" s="437">
        <f t="shared" si="5"/>
        <v>76545357</v>
      </c>
      <c r="F40" s="437">
        <f t="shared" si="5"/>
        <v>65420595</v>
      </c>
      <c r="G40" s="437">
        <f t="shared" si="5"/>
        <v>11983028</v>
      </c>
      <c r="H40" s="503" t="str">
        <f>IF((B40-'ETCA II-04'!B81)&gt;0.9,"ERROR!!!!! EL MONTO NO COINCIDE CON LO REPORTADO EN EL FORMATO ETCA-II-04 EN EL TOTAL APROBADO ANUAL DEL ANALÍTICO DE EGRESOS","")</f>
        <v/>
      </c>
    </row>
    <row r="41" spans="1:8" ht="18" customHeight="1">
      <c r="A41" s="501"/>
      <c r="B41" s="504"/>
      <c r="C41" s="504"/>
      <c r="D41" s="504"/>
      <c r="E41" s="504"/>
      <c r="F41" s="504"/>
      <c r="G41" s="504"/>
      <c r="H41" s="503" t="str">
        <f>IF((C40-'ETCA II-04'!C81)&gt;0.9,"ERROR!!!!! EL MONTO NO COINCIDE CON LO REPORTADO EN EL FORMATO ETCA-II-04 EN EL TOTAL DE AMPLIACIONES/REDUCCIONES PRESENTADO EN EL ANALÍTICO DE EGRESOS","")</f>
        <v/>
      </c>
    </row>
    <row r="42" spans="1:8" ht="18" customHeight="1">
      <c r="A42" s="501"/>
      <c r="B42" s="504"/>
      <c r="C42" s="504"/>
      <c r="D42" s="504"/>
      <c r="E42" s="504"/>
      <c r="F42" s="504"/>
      <c r="G42" s="504"/>
      <c r="H42" s="503" t="str">
        <f>IF((D40-'ETCA II-04'!D81)&gt;0.9,"ERROR!!!!! EL MONTO NO COINCIDE CON LO REPORTADO EN EL FORMATO ETCA-II-04 EN EL TOTAL MODIFICADO ANUAL PRESENTADO EN EL ANALÍTICO DE EGRESOS","")</f>
        <v/>
      </c>
    </row>
    <row r="43" spans="1:8" ht="18" customHeight="1">
      <c r="A43" s="501"/>
      <c r="B43" s="504"/>
      <c r="C43" s="504"/>
      <c r="D43" s="504"/>
      <c r="E43" s="504"/>
      <c r="F43" s="504"/>
      <c r="G43" s="504"/>
      <c r="H43" s="503" t="str">
        <f>IF((E40-'ETCA II-04'!E81)&gt;0.9,"ERROR!!!!! EL MONTO NO COINCIDE CON LO REPORTADO EN EL FORMATO ETCA-II-04 EN EL TOTAL DEVENGADO ANUAL PRESENTADO EN EL ANALÍTICO DE EGRESOS","")</f>
        <v/>
      </c>
    </row>
    <row r="44" spans="1:8" ht="18" customHeight="1">
      <c r="A44" s="501"/>
      <c r="B44" s="504"/>
      <c r="C44" s="504"/>
      <c r="D44" s="504"/>
      <c r="E44" s="504"/>
      <c r="F44" s="504"/>
      <c r="G44" s="504"/>
      <c r="H44" s="503" t="str">
        <f>IF((F40-'ETCA II-04'!F81)&gt;0.9,"ERROR!!!!! EL MONTO NO COINCIDE CON LO REPORTADO EN EL FORMATO ETCA-II-04 EN EL TOTAL PAGADO ANUAL PRESENTADO EN EL ANALÍTICO DE EGRESOS","")</f>
        <v/>
      </c>
    </row>
    <row r="45" spans="1:8" ht="18" customHeight="1">
      <c r="H45" s="503"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dimension ref="A1:G43"/>
  <sheetViews>
    <sheetView view="pageBreakPreview" zoomScale="90" zoomScaleSheetLayoutView="90" workbookViewId="0">
      <selection activeCell="A4" sqref="A4:E4"/>
    </sheetView>
  </sheetViews>
  <sheetFormatPr baseColWidth="10" defaultColWidth="11.28515625" defaultRowHeight="16.5"/>
  <cols>
    <col min="1" max="1" width="1.85546875" style="362" customWidth="1"/>
    <col min="2" max="2" width="34.7109375" style="44" customWidth="1"/>
    <col min="3" max="3" width="20.85546875" style="44" customWidth="1"/>
    <col min="4" max="4" width="25.7109375" style="44" customWidth="1"/>
    <col min="5" max="5" width="19.85546875" style="44" customWidth="1"/>
    <col min="6" max="16384" width="11.28515625" style="44"/>
  </cols>
  <sheetData>
    <row r="1" spans="1:7" ht="16.5" customHeight="1">
      <c r="A1" s="1487" t="s">
        <v>855</v>
      </c>
      <c r="B1" s="1487"/>
      <c r="C1" s="1487"/>
      <c r="D1" s="1487"/>
      <c r="E1" s="1487"/>
    </row>
    <row r="2" spans="1:7">
      <c r="A2" s="1488" t="s">
        <v>856</v>
      </c>
      <c r="B2" s="1488"/>
      <c r="C2" s="1488"/>
      <c r="D2" s="1488"/>
      <c r="E2" s="1488"/>
    </row>
    <row r="3" spans="1:7">
      <c r="A3" s="1293" t="str">
        <f>'ETCA-I-01'!A3:G3</f>
        <v>TELEVISORA DE HERMOSILLO, S.A. de C.V.</v>
      </c>
      <c r="B3" s="1293"/>
      <c r="C3" s="1293"/>
      <c r="D3" s="1293"/>
      <c r="E3" s="1293"/>
      <c r="G3" s="360"/>
    </row>
    <row r="4" spans="1:7">
      <c r="A4" s="1488" t="str">
        <f>'ETCA-I-03'!A4:D4</f>
        <v>Del 01 de Enero al 30 de Septiembre de 2019</v>
      </c>
      <c r="B4" s="1488"/>
      <c r="C4" s="1488"/>
      <c r="D4" s="1488"/>
      <c r="E4" s="1488"/>
    </row>
    <row r="5" spans="1:7">
      <c r="A5" s="766"/>
      <c r="B5" s="766"/>
      <c r="C5" s="766" t="s">
        <v>857</v>
      </c>
      <c r="D5" s="4"/>
      <c r="E5" s="361"/>
    </row>
    <row r="6" spans="1:7" ht="6.75" customHeight="1" thickBot="1"/>
    <row r="7" spans="1:7" s="363" customFormat="1" ht="17.25" customHeight="1">
      <c r="A7" s="1489"/>
      <c r="B7" s="1490"/>
      <c r="C7" s="767"/>
      <c r="D7" s="767"/>
      <c r="E7" s="376"/>
    </row>
    <row r="8" spans="1:7" s="363" customFormat="1" ht="20.25" customHeight="1">
      <c r="A8" s="365"/>
      <c r="B8" s="375" t="s">
        <v>858</v>
      </c>
      <c r="C8" s="364"/>
      <c r="D8" s="364"/>
      <c r="E8" s="366"/>
      <c r="F8" s="367"/>
    </row>
    <row r="9" spans="1:7" s="363" customFormat="1" ht="20.25" customHeight="1">
      <c r="A9" s="368"/>
      <c r="C9" s="364"/>
      <c r="D9" s="364"/>
      <c r="E9" s="366"/>
      <c r="F9" s="367"/>
    </row>
    <row r="10" spans="1:7" s="363" customFormat="1" ht="27.75" customHeight="1">
      <c r="A10" s="584"/>
      <c r="B10" s="591" t="s">
        <v>859</v>
      </c>
      <c r="C10" s="588"/>
      <c r="D10" s="583" t="s">
        <v>860</v>
      </c>
      <c r="E10" s="585" t="s">
        <v>861</v>
      </c>
      <c r="F10" s="367"/>
    </row>
    <row r="11" spans="1:7" s="363" customFormat="1" ht="20.25" customHeight="1">
      <c r="A11" s="365"/>
      <c r="C11" s="589"/>
      <c r="D11" s="586"/>
      <c r="E11" s="366"/>
      <c r="F11" s="367"/>
    </row>
    <row r="12" spans="1:7" s="363" customFormat="1" ht="20.25" customHeight="1">
      <c r="A12" s="368"/>
      <c r="C12" s="589"/>
      <c r="D12" s="586"/>
      <c r="E12" s="366"/>
      <c r="F12" s="367"/>
    </row>
    <row r="13" spans="1:7">
      <c r="A13" s="369"/>
      <c r="C13" s="590"/>
      <c r="D13" s="587"/>
      <c r="E13" s="370"/>
      <c r="F13" s="18"/>
    </row>
    <row r="14" spans="1:7">
      <c r="A14" s="369"/>
      <c r="B14" s="18"/>
      <c r="C14" s="590"/>
      <c r="D14" s="587"/>
      <c r="E14" s="370"/>
      <c r="F14" s="18"/>
    </row>
    <row r="15" spans="1:7">
      <c r="A15" s="369"/>
      <c r="B15" s="18"/>
      <c r="C15" s="590"/>
      <c r="D15" s="587"/>
      <c r="E15" s="370"/>
      <c r="F15" s="18"/>
    </row>
    <row r="16" spans="1:7">
      <c r="A16" s="369"/>
      <c r="B16" s="18"/>
      <c r="C16" s="590"/>
      <c r="D16" s="587"/>
      <c r="E16" s="370"/>
      <c r="F16" s="18"/>
    </row>
    <row r="17" spans="1:6">
      <c r="A17" s="369"/>
      <c r="B17" s="18"/>
      <c r="C17" s="590"/>
      <c r="D17" s="587"/>
      <c r="E17" s="370"/>
      <c r="F17" s="18"/>
    </row>
    <row r="18" spans="1:6">
      <c r="A18" s="369"/>
      <c r="B18" s="18"/>
      <c r="C18" s="590"/>
      <c r="D18" s="587"/>
      <c r="E18" s="370"/>
      <c r="F18" s="18"/>
    </row>
    <row r="19" spans="1:6">
      <c r="A19" s="369"/>
      <c r="B19" s="18"/>
      <c r="C19" s="590"/>
      <c r="D19" s="587"/>
      <c r="E19" s="370"/>
      <c r="F19" s="18"/>
    </row>
    <row r="20" spans="1:6">
      <c r="A20" s="369"/>
      <c r="B20" s="18"/>
      <c r="C20" s="590"/>
      <c r="D20" s="587"/>
      <c r="E20" s="370"/>
      <c r="F20" s="18"/>
    </row>
    <row r="21" spans="1:6">
      <c r="A21" s="369"/>
      <c r="B21" s="18"/>
      <c r="C21" s="590"/>
      <c r="D21" s="587"/>
      <c r="E21" s="370"/>
      <c r="F21" s="18"/>
    </row>
    <row r="22" spans="1:6">
      <c r="A22" s="369"/>
      <c r="B22" s="18"/>
      <c r="C22" s="590"/>
      <c r="D22" s="587"/>
      <c r="E22" s="370"/>
      <c r="F22" s="18"/>
    </row>
    <row r="23" spans="1:6">
      <c r="A23" s="369"/>
      <c r="B23" s="18"/>
      <c r="C23" s="590"/>
      <c r="D23" s="587"/>
      <c r="E23" s="370"/>
      <c r="F23" s="18"/>
    </row>
    <row r="24" spans="1:6">
      <c r="A24" s="369"/>
      <c r="B24" s="18"/>
      <c r="C24" s="590"/>
      <c r="D24" s="587"/>
      <c r="E24" s="370"/>
      <c r="F24" s="18"/>
    </row>
    <row r="25" spans="1:6">
      <c r="A25" s="369"/>
      <c r="B25" s="18"/>
      <c r="C25" s="590"/>
      <c r="D25" s="587"/>
      <c r="E25" s="370"/>
      <c r="F25" s="18"/>
    </row>
    <row r="26" spans="1:6">
      <c r="A26" s="369"/>
      <c r="B26" s="18"/>
      <c r="C26" s="590"/>
      <c r="D26" s="587"/>
      <c r="E26" s="370"/>
      <c r="F26" s="18"/>
    </row>
    <row r="27" spans="1:6">
      <c r="A27" s="369"/>
      <c r="B27" s="18"/>
      <c r="C27" s="590"/>
      <c r="D27" s="587"/>
      <c r="E27" s="370"/>
      <c r="F27" s="18"/>
    </row>
    <row r="28" spans="1:6">
      <c r="A28" s="369"/>
      <c r="B28" s="18"/>
      <c r="C28" s="590"/>
      <c r="D28" s="587"/>
      <c r="E28" s="370"/>
      <c r="F28" s="18"/>
    </row>
    <row r="29" spans="1:6">
      <c r="A29" s="369"/>
      <c r="B29" s="18"/>
      <c r="C29" s="590"/>
      <c r="D29" s="587"/>
      <c r="E29" s="370"/>
      <c r="F29" s="18"/>
    </row>
    <row r="30" spans="1:6">
      <c r="A30" s="369"/>
      <c r="B30" s="18"/>
      <c r="C30" s="590"/>
      <c r="D30" s="587"/>
      <c r="E30" s="370"/>
      <c r="F30" s="18"/>
    </row>
    <row r="31" spans="1:6">
      <c r="A31" s="369"/>
      <c r="B31" s="18"/>
      <c r="C31" s="590"/>
      <c r="D31" s="587"/>
      <c r="E31" s="370"/>
      <c r="F31" s="18"/>
    </row>
    <row r="32" spans="1:6">
      <c r="A32" s="369"/>
      <c r="B32" s="18"/>
      <c r="C32" s="590"/>
      <c r="D32" s="587"/>
      <c r="E32" s="370"/>
      <c r="F32" s="18"/>
    </row>
    <row r="33" spans="1:6">
      <c r="A33" s="369"/>
      <c r="B33" s="18"/>
      <c r="C33" s="590"/>
      <c r="D33" s="587"/>
      <c r="E33" s="370"/>
      <c r="F33" s="18"/>
    </row>
    <row r="34" spans="1:6">
      <c r="A34" s="369"/>
      <c r="B34" s="18"/>
      <c r="C34" s="590"/>
      <c r="D34" s="587"/>
      <c r="E34" s="370"/>
      <c r="F34" s="18"/>
    </row>
    <row r="35" spans="1:6" ht="17.25" thickBot="1">
      <c r="A35" s="371"/>
      <c r="B35" s="372"/>
      <c r="C35" s="590"/>
      <c r="D35" s="587"/>
      <c r="E35" s="370"/>
      <c r="F35" s="18"/>
    </row>
    <row r="36" spans="1:6" ht="25.5">
      <c r="A36" s="373" t="s">
        <v>862</v>
      </c>
      <c r="B36" s="44" t="s">
        <v>863</v>
      </c>
      <c r="C36" s="592"/>
      <c r="D36" s="592"/>
      <c r="E36" s="592"/>
      <c r="F36" s="18"/>
    </row>
    <row r="37" spans="1:6">
      <c r="B37" s="44" t="s">
        <v>864</v>
      </c>
      <c r="C37" s="18"/>
      <c r="D37" s="18"/>
      <c r="E37" s="18"/>
      <c r="F37" s="18"/>
    </row>
    <row r="38" spans="1:6">
      <c r="A38" s="432" t="s">
        <v>84</v>
      </c>
      <c r="C38" s="374"/>
      <c r="D38" s="374"/>
      <c r="E38" s="18"/>
      <c r="F38" s="18"/>
    </row>
    <row r="39" spans="1:6" ht="10.5" customHeight="1">
      <c r="A39" s="593"/>
      <c r="B39" s="374"/>
      <c r="C39" s="374"/>
      <c r="D39" s="374"/>
      <c r="E39" s="18"/>
    </row>
    <row r="40" spans="1:6">
      <c r="A40" s="593"/>
      <c r="B40" s="18"/>
      <c r="C40" s="18"/>
      <c r="D40" s="18"/>
      <c r="E40" s="18"/>
    </row>
    <row r="42" spans="1:6">
      <c r="A42" s="432"/>
    </row>
    <row r="43" spans="1:6">
      <c r="A43" s="432"/>
    </row>
  </sheetData>
  <mergeCells count="5">
    <mergeCell ref="A1:E1"/>
    <mergeCell ref="A2:E2"/>
    <mergeCell ref="A3:E3"/>
    <mergeCell ref="A4:E4"/>
    <mergeCell ref="A7:B7"/>
  </mergeCells>
  <printOptions horizontalCentered="1"/>
  <pageMargins left="0.39370078740157483" right="0.39370078740157483" top="0.74803149606299213" bottom="0.74803149606299213" header="0.31496062992125984" footer="0.31496062992125984"/>
  <pageSetup scale="94" orientation="portrait" r:id="rId1"/>
  <drawing r:id="rId2"/>
</worksheet>
</file>

<file path=xl/worksheets/sheet33.xml><?xml version="1.0" encoding="utf-8"?>
<worksheet xmlns="http://schemas.openxmlformats.org/spreadsheetml/2006/main" xmlns:r="http://schemas.openxmlformats.org/officeDocument/2006/relationships">
  <sheetPr>
    <pageSetUpPr fitToPage="1"/>
  </sheetPr>
  <dimension ref="A1:S43"/>
  <sheetViews>
    <sheetView showRowColHeaders="0" view="pageLayout" topLeftCell="A4" zoomScale="50" zoomScalePageLayoutView="50" workbookViewId="0">
      <selection activeCell="A12" sqref="A12:A13"/>
    </sheetView>
  </sheetViews>
  <sheetFormatPr baseColWidth="10" defaultColWidth="11.42578125" defaultRowHeight="14.25"/>
  <cols>
    <col min="1" max="1" width="20.7109375" style="1067" customWidth="1"/>
    <col min="2" max="2" width="10.140625" style="1067" customWidth="1"/>
    <col min="3" max="3" width="92.85546875" style="1068" customWidth="1"/>
    <col min="4" max="4" width="15.28515625" style="1064" customWidth="1"/>
    <col min="5" max="5" width="17.42578125" style="1067" customWidth="1"/>
    <col min="6" max="6" width="19.7109375" style="1069" customWidth="1"/>
    <col min="7" max="10" width="14.42578125" style="1067" customWidth="1"/>
    <col min="11" max="11" width="18" style="1067" customWidth="1"/>
    <col min="12" max="12" width="17" style="1067" customWidth="1"/>
    <col min="13" max="14" width="13.42578125" style="1067" customWidth="1"/>
    <col min="15" max="15" width="18.140625" style="1067" customWidth="1"/>
    <col min="16" max="16" width="17.5703125" style="1073" customWidth="1"/>
    <col min="17" max="17" width="20.5703125" style="1001" customWidth="1"/>
    <col min="18" max="18" width="13.140625" style="1001" customWidth="1"/>
    <col min="19" max="19" width="14.85546875" style="1001" customWidth="1"/>
    <col min="20" max="20" width="14.140625" style="1001" customWidth="1"/>
    <col min="21" max="21" width="11.5703125" style="1001" bestFit="1" customWidth="1"/>
    <col min="22" max="16384" width="11.42578125" style="1001"/>
  </cols>
  <sheetData>
    <row r="1" spans="1:19" ht="23.25">
      <c r="A1" s="1510" t="s">
        <v>1304</v>
      </c>
      <c r="B1" s="1510"/>
      <c r="C1" s="1510"/>
      <c r="D1" s="1510"/>
      <c r="E1" s="1510"/>
      <c r="F1" s="1510"/>
      <c r="G1" s="1510"/>
      <c r="H1" s="1510"/>
      <c r="I1" s="1510"/>
      <c r="J1" s="1510"/>
      <c r="K1" s="1511"/>
      <c r="L1" s="1511"/>
      <c r="M1" s="1511"/>
      <c r="N1" s="1511"/>
      <c r="O1" s="1511"/>
      <c r="P1" s="1511"/>
    </row>
    <row r="2" spans="1:19" ht="20.25">
      <c r="A2" s="1512" t="s">
        <v>1305</v>
      </c>
      <c r="B2" s="1512"/>
      <c r="C2" s="1512"/>
      <c r="D2" s="1512"/>
      <c r="E2" s="1512"/>
      <c r="F2" s="1512"/>
      <c r="G2" s="1512"/>
      <c r="H2" s="1512"/>
      <c r="I2" s="1512"/>
      <c r="J2" s="1512"/>
      <c r="K2" s="1512"/>
      <c r="L2" s="1512"/>
      <c r="M2" s="1512"/>
      <c r="N2" s="1512"/>
      <c r="O2" s="1512"/>
      <c r="P2" s="1512"/>
    </row>
    <row r="3" spans="1:19" s="1005" customFormat="1" ht="18">
      <c r="A3" s="1002"/>
      <c r="B3" s="1002"/>
      <c r="C3" s="1003"/>
      <c r="D3" s="1002"/>
      <c r="E3" s="1002"/>
      <c r="F3" s="1002"/>
      <c r="G3" s="1002"/>
      <c r="H3" s="1002"/>
      <c r="I3" s="1002"/>
      <c r="J3" s="1002"/>
      <c r="K3" s="1004"/>
      <c r="L3" s="1004"/>
      <c r="M3" s="1004"/>
      <c r="N3" s="1004"/>
      <c r="O3" s="1513" t="s">
        <v>977</v>
      </c>
      <c r="P3" s="1513"/>
    </row>
    <row r="4" spans="1:19" s="1005" customFormat="1" ht="18">
      <c r="A4" s="1514" t="s">
        <v>1392</v>
      </c>
      <c r="B4" s="1514"/>
      <c r="C4" s="1514"/>
      <c r="D4" s="1514"/>
      <c r="E4" s="1514"/>
      <c r="F4" s="1514"/>
      <c r="G4" s="1514"/>
      <c r="H4" s="1514"/>
      <c r="I4" s="1514"/>
      <c r="J4" s="1514"/>
      <c r="K4" s="1514"/>
      <c r="L4" s="1514"/>
      <c r="M4" s="1514"/>
      <c r="N4" s="1514"/>
      <c r="O4" s="1514"/>
      <c r="P4" s="1514"/>
    </row>
    <row r="5" spans="1:19" s="1005" customFormat="1" ht="18">
      <c r="A5" s="1004"/>
      <c r="B5" s="1004"/>
      <c r="C5" s="1006"/>
      <c r="D5" s="1007"/>
      <c r="E5" s="1004"/>
      <c r="F5" s="1008"/>
      <c r="G5" s="1004"/>
      <c r="H5" s="1004"/>
      <c r="I5" s="1004"/>
      <c r="J5" s="1004" t="s">
        <v>248</v>
      </c>
      <c r="K5" s="1004"/>
      <c r="L5" s="1004"/>
      <c r="M5" s="1004"/>
      <c r="N5" s="1004"/>
      <c r="O5" s="1004"/>
      <c r="P5" s="1009"/>
    </row>
    <row r="6" spans="1:19" s="1005" customFormat="1" ht="18">
      <c r="A6" s="1515"/>
      <c r="B6" s="1516"/>
      <c r="C6" s="1516"/>
      <c r="D6" s="1517"/>
      <c r="E6" s="1517"/>
      <c r="F6" s="1517"/>
      <c r="G6" s="1517"/>
      <c r="H6" s="1517"/>
      <c r="I6" s="1517"/>
      <c r="J6" s="1517"/>
      <c r="K6" s="1010"/>
      <c r="L6" s="1010"/>
      <c r="M6" s="1010"/>
      <c r="N6" s="1010"/>
      <c r="O6" s="1010"/>
      <c r="P6" s="1190"/>
    </row>
    <row r="7" spans="1:19" s="1005" customFormat="1" ht="18.75" thickBot="1">
      <c r="A7" s="1496" t="s">
        <v>1306</v>
      </c>
      <c r="B7" s="1499" t="s">
        <v>1307</v>
      </c>
      <c r="C7" s="1502" t="s">
        <v>1308</v>
      </c>
      <c r="D7" s="1011" t="s">
        <v>1309</v>
      </c>
      <c r="E7" s="1503" t="s">
        <v>1310</v>
      </c>
      <c r="F7" s="1503"/>
      <c r="G7" s="1503"/>
      <c r="H7" s="1503"/>
      <c r="I7" s="1503"/>
      <c r="J7" s="1504"/>
      <c r="K7" s="1012"/>
      <c r="L7" s="1012"/>
      <c r="M7" s="1012"/>
      <c r="N7" s="1012"/>
      <c r="O7" s="1012"/>
      <c r="P7" s="1505" t="s">
        <v>1311</v>
      </c>
    </row>
    <row r="8" spans="1:19" s="1005" customFormat="1" ht="19.5" hidden="1" thickTop="1" thickBot="1">
      <c r="A8" s="1497"/>
      <c r="B8" s="1500"/>
      <c r="C8" s="1502"/>
      <c r="D8" s="1013"/>
      <c r="E8" s="1188"/>
      <c r="F8" s="1014"/>
      <c r="G8" s="1015"/>
      <c r="H8" s="1015"/>
      <c r="I8" s="1015"/>
      <c r="J8" s="1015"/>
      <c r="K8" s="1016"/>
      <c r="L8" s="1016"/>
      <c r="M8" s="1016"/>
      <c r="N8" s="1017"/>
      <c r="O8" s="1017"/>
      <c r="P8" s="1506"/>
    </row>
    <row r="9" spans="1:19" s="1005" customFormat="1" ht="19.5" hidden="1" thickTop="1" thickBot="1">
      <c r="A9" s="1497"/>
      <c r="B9" s="1500"/>
      <c r="C9" s="1502"/>
      <c r="D9" s="1013"/>
      <c r="E9" s="1188"/>
      <c r="F9" s="1014"/>
      <c r="G9" s="1015"/>
      <c r="H9" s="1015"/>
      <c r="I9" s="1015"/>
      <c r="J9" s="1015"/>
      <c r="K9" s="1016"/>
      <c r="L9" s="1016"/>
      <c r="M9" s="1016"/>
      <c r="N9" s="1017"/>
      <c r="O9" s="1017"/>
      <c r="P9" s="1506"/>
    </row>
    <row r="10" spans="1:19" s="1005" customFormat="1" ht="19.5" thickTop="1" thickBot="1">
      <c r="A10" s="1497"/>
      <c r="B10" s="1500"/>
      <c r="C10" s="1502"/>
      <c r="D10" s="1013" t="s">
        <v>1312</v>
      </c>
      <c r="E10" s="1502" t="s">
        <v>1313</v>
      </c>
      <c r="F10" s="1509" t="s">
        <v>1314</v>
      </c>
      <c r="G10" s="1518" t="s">
        <v>1315</v>
      </c>
      <c r="H10" s="1519"/>
      <c r="I10" s="1519"/>
      <c r="J10" s="1520"/>
      <c r="K10" s="1521" t="s">
        <v>991</v>
      </c>
      <c r="L10" s="1521"/>
      <c r="M10" s="1521"/>
      <c r="N10" s="1521"/>
      <c r="O10" s="1521"/>
      <c r="P10" s="1507"/>
    </row>
    <row r="11" spans="1:19" s="1005" customFormat="1" ht="37.5" thickTop="1" thickBot="1">
      <c r="A11" s="1498"/>
      <c r="B11" s="1501"/>
      <c r="C11" s="1502"/>
      <c r="D11" s="1018" t="s">
        <v>1316</v>
      </c>
      <c r="E11" s="1502"/>
      <c r="F11" s="1509"/>
      <c r="G11" s="1019" t="s">
        <v>1317</v>
      </c>
      <c r="H11" s="1018" t="s">
        <v>1318</v>
      </c>
      <c r="I11" s="1018" t="s">
        <v>1319</v>
      </c>
      <c r="J11" s="1020" t="s">
        <v>1320</v>
      </c>
      <c r="K11" s="1021" t="s">
        <v>1317</v>
      </c>
      <c r="L11" s="1022" t="s">
        <v>1318</v>
      </c>
      <c r="M11" s="1189" t="s">
        <v>1319</v>
      </c>
      <c r="N11" s="1187" t="s">
        <v>1320</v>
      </c>
      <c r="O11" s="1023" t="s">
        <v>1321</v>
      </c>
      <c r="P11" s="1508"/>
    </row>
    <row r="12" spans="1:19" s="1005" customFormat="1" ht="15" customHeight="1" thickTop="1">
      <c r="A12" s="1024" t="s">
        <v>1322</v>
      </c>
      <c r="B12" s="1025" t="s">
        <v>1323</v>
      </c>
      <c r="C12" s="1026" t="s">
        <v>1324</v>
      </c>
      <c r="D12" s="1027" t="s">
        <v>1325</v>
      </c>
      <c r="E12" s="1027">
        <v>4</v>
      </c>
      <c r="F12" s="1028">
        <v>4</v>
      </c>
      <c r="G12" s="1029">
        <f>F12/4</f>
        <v>1</v>
      </c>
      <c r="H12" s="1030">
        <f>G12</f>
        <v>1</v>
      </c>
      <c r="I12" s="1030">
        <f>H12</f>
        <v>1</v>
      </c>
      <c r="J12" s="1031">
        <f>I12</f>
        <v>1</v>
      </c>
      <c r="K12" s="1032">
        <v>1</v>
      </c>
      <c r="L12" s="1033">
        <v>1</v>
      </c>
      <c r="M12" s="1034">
        <v>1</v>
      </c>
      <c r="N12" s="1035">
        <v>0</v>
      </c>
      <c r="O12" s="1036">
        <f>+N12+M12+L12+K12</f>
        <v>3</v>
      </c>
      <c r="P12" s="1037">
        <f>O12/E12</f>
        <v>0.75</v>
      </c>
    </row>
    <row r="13" spans="1:19" s="1005" customFormat="1" ht="54">
      <c r="A13" s="1191" t="s">
        <v>1326</v>
      </c>
      <c r="B13" s="1038" t="s">
        <v>1327</v>
      </c>
      <c r="C13" s="1192" t="s">
        <v>1328</v>
      </c>
      <c r="D13" s="1193" t="s">
        <v>1329</v>
      </c>
      <c r="E13" s="1194">
        <v>1600</v>
      </c>
      <c r="F13" s="1194">
        <v>2253</v>
      </c>
      <c r="G13" s="1029">
        <f t="shared" ref="G13:G16" si="0">F13/4</f>
        <v>563.25</v>
      </c>
      <c r="H13" s="1030">
        <f t="shared" ref="H13:J13" si="1">G13</f>
        <v>563.25</v>
      </c>
      <c r="I13" s="1030">
        <f t="shared" si="1"/>
        <v>563.25</v>
      </c>
      <c r="J13" s="1039">
        <f t="shared" si="1"/>
        <v>563.25</v>
      </c>
      <c r="K13" s="1044">
        <v>562</v>
      </c>
      <c r="L13" s="1041">
        <v>573</v>
      </c>
      <c r="M13" s="1195">
        <v>556</v>
      </c>
      <c r="N13" s="1195">
        <v>0</v>
      </c>
      <c r="O13" s="1036">
        <f t="shared" ref="O13:O21" si="2">+N13+M13+L13+K13</f>
        <v>1691</v>
      </c>
      <c r="P13" s="1045">
        <f>O13/F13</f>
        <v>0.75055481580115402</v>
      </c>
      <c r="R13" s="1043"/>
    </row>
    <row r="14" spans="1:19" s="1005" customFormat="1" ht="90">
      <c r="A14" s="1191" t="s">
        <v>1326</v>
      </c>
      <c r="B14" s="1038" t="s">
        <v>1330</v>
      </c>
      <c r="C14" s="1196" t="s">
        <v>1331</v>
      </c>
      <c r="D14" s="1193" t="s">
        <v>1332</v>
      </c>
      <c r="E14" s="1194">
        <v>1570</v>
      </c>
      <c r="F14" s="1194">
        <v>1191</v>
      </c>
      <c r="G14" s="1029">
        <v>393</v>
      </c>
      <c r="H14" s="1030">
        <v>393</v>
      </c>
      <c r="I14" s="1030">
        <v>392</v>
      </c>
      <c r="J14" s="1039">
        <v>392</v>
      </c>
      <c r="K14" s="1044">
        <v>282</v>
      </c>
      <c r="L14" s="1041">
        <v>310</v>
      </c>
      <c r="M14" s="1195">
        <v>299</v>
      </c>
      <c r="N14" s="1195">
        <v>0</v>
      </c>
      <c r="O14" s="1036">
        <f t="shared" si="2"/>
        <v>891</v>
      </c>
      <c r="P14" s="1045">
        <f>O14/F14</f>
        <v>0.74811083123425692</v>
      </c>
    </row>
    <row r="15" spans="1:19" s="1005" customFormat="1" ht="90">
      <c r="A15" s="1191" t="s">
        <v>1333</v>
      </c>
      <c r="B15" s="1038" t="s">
        <v>1334</v>
      </c>
      <c r="C15" s="1196" t="s">
        <v>1427</v>
      </c>
      <c r="D15" s="1193" t="s">
        <v>1329</v>
      </c>
      <c r="E15" s="1194">
        <v>12</v>
      </c>
      <c r="F15" s="1194">
        <v>12</v>
      </c>
      <c r="G15" s="1029">
        <f t="shared" si="0"/>
        <v>3</v>
      </c>
      <c r="H15" s="1030">
        <f t="shared" ref="H15:J16" si="3">G15</f>
        <v>3</v>
      </c>
      <c r="I15" s="1030">
        <f t="shared" si="3"/>
        <v>3</v>
      </c>
      <c r="J15" s="1039">
        <f t="shared" si="3"/>
        <v>3</v>
      </c>
      <c r="K15" s="1044">
        <v>3</v>
      </c>
      <c r="L15" s="1041">
        <v>3</v>
      </c>
      <c r="M15" s="1195">
        <v>3</v>
      </c>
      <c r="N15" s="1195">
        <v>0</v>
      </c>
      <c r="O15" s="1036">
        <f t="shared" si="2"/>
        <v>9</v>
      </c>
      <c r="P15" s="1045">
        <f t="shared" ref="P15:P21" si="4">O15/E15</f>
        <v>0.75</v>
      </c>
    </row>
    <row r="16" spans="1:19" s="1005" customFormat="1" ht="72">
      <c r="A16" s="1191" t="s">
        <v>1333</v>
      </c>
      <c r="B16" s="1038" t="s">
        <v>1337</v>
      </c>
      <c r="C16" s="1196" t="s">
        <v>1335</v>
      </c>
      <c r="D16" s="1193" t="s">
        <v>1329</v>
      </c>
      <c r="E16" s="1194">
        <v>4</v>
      </c>
      <c r="F16" s="1197">
        <v>4</v>
      </c>
      <c r="G16" s="1029">
        <f t="shared" si="0"/>
        <v>1</v>
      </c>
      <c r="H16" s="1030">
        <f t="shared" si="3"/>
        <v>1</v>
      </c>
      <c r="I16" s="1030">
        <f t="shared" si="3"/>
        <v>1</v>
      </c>
      <c r="J16" s="1039">
        <f t="shared" si="3"/>
        <v>1</v>
      </c>
      <c r="K16" s="1044">
        <v>1</v>
      </c>
      <c r="L16" s="1041">
        <v>1</v>
      </c>
      <c r="M16" s="1195">
        <v>1</v>
      </c>
      <c r="N16" s="1195">
        <v>0</v>
      </c>
      <c r="O16" s="1036">
        <f t="shared" si="2"/>
        <v>3</v>
      </c>
      <c r="P16" s="1045">
        <f t="shared" si="4"/>
        <v>0.75</v>
      </c>
      <c r="S16" s="1046"/>
    </row>
    <row r="17" spans="1:17" s="1005" customFormat="1" ht="90">
      <c r="A17" s="1191" t="s">
        <v>1336</v>
      </c>
      <c r="B17" s="1038" t="s">
        <v>1342</v>
      </c>
      <c r="C17" s="1196" t="s">
        <v>1338</v>
      </c>
      <c r="D17" s="1193" t="s">
        <v>1339</v>
      </c>
      <c r="E17" s="1194">
        <v>2360</v>
      </c>
      <c r="F17" s="1197">
        <v>2360</v>
      </c>
      <c r="G17" s="1047" t="s">
        <v>1340</v>
      </c>
      <c r="H17" s="1198">
        <v>590</v>
      </c>
      <c r="I17" s="1198">
        <v>590</v>
      </c>
      <c r="J17" s="1199">
        <v>590</v>
      </c>
      <c r="K17" s="1044">
        <v>441</v>
      </c>
      <c r="L17" s="1041">
        <v>447</v>
      </c>
      <c r="M17" s="1195">
        <v>623</v>
      </c>
      <c r="N17" s="1195">
        <v>0</v>
      </c>
      <c r="O17" s="1036">
        <f t="shared" si="2"/>
        <v>1511</v>
      </c>
      <c r="P17" s="1045">
        <f t="shared" si="4"/>
        <v>0.64025423728813557</v>
      </c>
    </row>
    <row r="18" spans="1:17" s="1005" customFormat="1" ht="36">
      <c r="A18" s="1191" t="s">
        <v>1341</v>
      </c>
      <c r="B18" s="1038" t="s">
        <v>1346</v>
      </c>
      <c r="C18" s="1192" t="s">
        <v>1343</v>
      </c>
      <c r="D18" s="1200" t="s">
        <v>1344</v>
      </c>
      <c r="E18" s="1201">
        <v>17539015</v>
      </c>
      <c r="F18" s="1048">
        <v>17539015</v>
      </c>
      <c r="G18" s="1049">
        <f>F18/4</f>
        <v>4384753.75</v>
      </c>
      <c r="H18" s="1201">
        <f>G18</f>
        <v>4384753.75</v>
      </c>
      <c r="I18" s="1201">
        <f>H18</f>
        <v>4384753.75</v>
      </c>
      <c r="J18" s="1050">
        <f>F18-G18-H18-I18</f>
        <v>4384753.75</v>
      </c>
      <c r="K18" s="1051">
        <v>2663689</v>
      </c>
      <c r="L18" s="1052">
        <v>3769293.16</v>
      </c>
      <c r="M18" s="1202">
        <v>3147406.88</v>
      </c>
      <c r="N18" s="1202">
        <v>0</v>
      </c>
      <c r="O18" s="1203">
        <f>K18+L18+M18</f>
        <v>9580389.0399999991</v>
      </c>
      <c r="P18" s="1045">
        <f t="shared" si="4"/>
        <v>0.54623301479587072</v>
      </c>
      <c r="Q18" s="1053"/>
    </row>
    <row r="19" spans="1:17" s="1005" customFormat="1" ht="36">
      <c r="A19" s="1191" t="s">
        <v>1345</v>
      </c>
      <c r="B19" s="1038" t="s">
        <v>1348</v>
      </c>
      <c r="C19" s="1204" t="s">
        <v>1347</v>
      </c>
      <c r="D19" s="1193" t="s">
        <v>1344</v>
      </c>
      <c r="E19" s="1205">
        <f>35190897.4+17798472</f>
        <v>52989369.399999999</v>
      </c>
      <c r="F19" s="1205">
        <v>52441314.07</v>
      </c>
      <c r="G19" s="1051">
        <f>F19</f>
        <v>52441314.07</v>
      </c>
      <c r="H19" s="1203"/>
      <c r="I19" s="1203"/>
      <c r="J19" s="1206"/>
      <c r="K19" s="1054">
        <v>47358630.780000001</v>
      </c>
      <c r="L19" s="1055">
        <v>0</v>
      </c>
      <c r="M19" s="1202">
        <v>5082683</v>
      </c>
      <c r="N19" s="1202">
        <v>0</v>
      </c>
      <c r="O19" s="1207">
        <f>N19+M19+L19+K19</f>
        <v>52441313.780000001</v>
      </c>
      <c r="P19" s="1042">
        <f>F19/O19</f>
        <v>1.0000000055299911</v>
      </c>
    </row>
    <row r="20" spans="1:17" s="1005" customFormat="1" ht="72">
      <c r="A20" s="1191" t="s">
        <v>1326</v>
      </c>
      <c r="B20" s="1038" t="s">
        <v>1352</v>
      </c>
      <c r="C20" s="1208" t="s">
        <v>1349</v>
      </c>
      <c r="D20" s="1193" t="s">
        <v>1350</v>
      </c>
      <c r="E20" s="1209">
        <v>130</v>
      </c>
      <c r="F20" s="1210">
        <v>133</v>
      </c>
      <c r="G20" s="1056">
        <v>32</v>
      </c>
      <c r="H20" s="1209">
        <v>32</v>
      </c>
      <c r="I20" s="1209">
        <v>33</v>
      </c>
      <c r="J20" s="1211">
        <v>33</v>
      </c>
      <c r="K20" s="1057">
        <v>33</v>
      </c>
      <c r="L20" s="1041">
        <v>33</v>
      </c>
      <c r="M20" s="1195">
        <v>34</v>
      </c>
      <c r="N20" s="1195">
        <v>0</v>
      </c>
      <c r="O20" s="1036">
        <f t="shared" si="2"/>
        <v>100</v>
      </c>
      <c r="P20" s="1042">
        <f>O20/F20</f>
        <v>0.75187969924812026</v>
      </c>
    </row>
    <row r="21" spans="1:17" s="1005" customFormat="1" ht="72">
      <c r="A21" s="1191" t="s">
        <v>1351</v>
      </c>
      <c r="B21" s="1038" t="s">
        <v>1428</v>
      </c>
      <c r="C21" s="1192" t="s">
        <v>1353</v>
      </c>
      <c r="D21" s="1193" t="s">
        <v>1325</v>
      </c>
      <c r="E21" s="1194">
        <v>12</v>
      </c>
      <c r="F21" s="1197">
        <v>12</v>
      </c>
      <c r="G21" s="1058">
        <v>3</v>
      </c>
      <c r="H21" s="1198">
        <v>3</v>
      </c>
      <c r="I21" s="1198">
        <v>3</v>
      </c>
      <c r="J21" s="1199">
        <v>3</v>
      </c>
      <c r="K21" s="1040">
        <v>3</v>
      </c>
      <c r="L21" s="1041">
        <v>3</v>
      </c>
      <c r="M21" s="1195">
        <v>3</v>
      </c>
      <c r="N21" s="1195">
        <v>0</v>
      </c>
      <c r="O21" s="1036">
        <f t="shared" si="2"/>
        <v>9</v>
      </c>
      <c r="P21" s="1042">
        <f t="shared" si="4"/>
        <v>0.75</v>
      </c>
    </row>
    <row r="22" spans="1:17" s="1005" customFormat="1" ht="18">
      <c r="A22" s="1491"/>
      <c r="B22" s="1491"/>
      <c r="C22" s="1491"/>
      <c r="D22" s="1491"/>
      <c r="E22" s="1491"/>
      <c r="F22" s="1491"/>
      <c r="G22" s="1008"/>
      <c r="H22" s="1008"/>
      <c r="I22" s="1008"/>
      <c r="J22" s="1008"/>
      <c r="K22" s="1004"/>
      <c r="L22" s="1004"/>
      <c r="M22" s="1004"/>
      <c r="N22" s="1004"/>
      <c r="O22" s="1004"/>
      <c r="P22" s="1009"/>
    </row>
    <row r="23" spans="1:17" s="1005" customFormat="1" ht="18">
      <c r="A23" s="1186"/>
      <c r="B23" s="1492" t="s">
        <v>1429</v>
      </c>
      <c r="C23" s="1493"/>
      <c r="D23" s="1493"/>
      <c r="E23" s="1493"/>
      <c r="F23" s="1493"/>
      <c r="G23" s="1493"/>
      <c r="H23" s="1493"/>
      <c r="I23" s="1493"/>
      <c r="J23" s="1493"/>
      <c r="K23" s="1494"/>
      <c r="L23" s="1494"/>
      <c r="M23" s="1494"/>
      <c r="N23" s="1494"/>
      <c r="O23" s="1494"/>
      <c r="P23" s="1494"/>
    </row>
    <row r="24" spans="1:17" s="1005" customFormat="1" ht="18">
      <c r="A24" s="1059"/>
      <c r="B24" s="1493"/>
      <c r="C24" s="1493"/>
      <c r="D24" s="1493"/>
      <c r="E24" s="1493"/>
      <c r="F24" s="1493"/>
      <c r="G24" s="1493"/>
      <c r="H24" s="1493"/>
      <c r="I24" s="1493"/>
      <c r="J24" s="1493"/>
      <c r="K24" s="1494"/>
      <c r="L24" s="1494"/>
      <c r="M24" s="1494"/>
      <c r="N24" s="1494"/>
      <c r="O24" s="1494"/>
      <c r="P24" s="1494"/>
    </row>
    <row r="25" spans="1:17" s="1005" customFormat="1" ht="18">
      <c r="A25" s="1059"/>
      <c r="B25" s="1059"/>
      <c r="C25" s="1060"/>
      <c r="D25" s="1007"/>
      <c r="E25" s="1061"/>
      <c r="F25" s="1008"/>
      <c r="G25" s="1008"/>
      <c r="H25" s="1008"/>
      <c r="I25" s="1008"/>
      <c r="J25" s="1008"/>
      <c r="K25" s="1004"/>
      <c r="L25" s="1004"/>
      <c r="M25" s="1004"/>
      <c r="N25" s="1004"/>
      <c r="O25" s="1004"/>
    </row>
    <row r="26" spans="1:17" s="1005" customFormat="1" ht="18">
      <c r="A26" s="1004"/>
      <c r="B26" s="1004"/>
      <c r="C26" s="1006"/>
      <c r="D26" s="1007"/>
      <c r="E26" s="1004"/>
      <c r="F26" s="1008"/>
      <c r="G26" s="1004"/>
      <c r="H26" s="1004"/>
      <c r="I26" s="1004"/>
      <c r="J26" s="1004"/>
      <c r="K26" s="1004"/>
      <c r="L26" s="1004"/>
      <c r="M26" s="1004"/>
      <c r="N26" s="1004"/>
      <c r="O26" s="1004"/>
    </row>
    <row r="27" spans="1:17">
      <c r="A27" s="1062"/>
      <c r="B27" s="1062"/>
      <c r="C27" s="1063"/>
      <c r="E27" s="1065"/>
      <c r="F27" s="1066"/>
      <c r="G27" s="1066"/>
      <c r="H27" s="1066"/>
      <c r="I27" s="1066"/>
      <c r="J27" s="1066"/>
      <c r="P27" s="1001"/>
    </row>
    <row r="28" spans="1:17">
      <c r="P28" s="1001"/>
    </row>
    <row r="29" spans="1:17" ht="15.75">
      <c r="C29" s="1212"/>
      <c r="H29" s="1071"/>
      <c r="I29" s="1071"/>
      <c r="J29" s="1071"/>
      <c r="P29" s="1001"/>
    </row>
    <row r="30" spans="1:17" ht="18">
      <c r="C30" s="1213" t="s">
        <v>1430</v>
      </c>
      <c r="G30" s="1071"/>
      <c r="H30" s="1495" t="s">
        <v>1354</v>
      </c>
      <c r="I30" s="1495"/>
      <c r="J30" s="1495"/>
      <c r="K30" s="1495"/>
      <c r="L30" s="1495"/>
      <c r="P30" s="1001"/>
    </row>
    <row r="31" spans="1:17" ht="18">
      <c r="C31" s="1213" t="s">
        <v>1357</v>
      </c>
      <c r="G31" s="1071"/>
      <c r="H31" s="1495" t="s">
        <v>1355</v>
      </c>
      <c r="I31" s="1495"/>
      <c r="J31" s="1495"/>
      <c r="K31" s="1495"/>
      <c r="L31" s="1495"/>
      <c r="P31" s="1001"/>
    </row>
    <row r="32" spans="1:17" ht="15">
      <c r="A32" s="1001"/>
      <c r="B32" s="1001"/>
      <c r="C32" s="1070"/>
      <c r="D32" s="1070"/>
      <c r="G32" s="1071"/>
      <c r="H32" s="1071"/>
      <c r="I32" s="1071"/>
      <c r="J32" s="1071"/>
      <c r="K32" s="1001"/>
      <c r="M32" s="1001"/>
      <c r="N32" s="1001"/>
      <c r="O32" s="1001"/>
      <c r="P32" s="1001"/>
    </row>
    <row r="33" spans="1:16" ht="15" customHeight="1">
      <c r="A33" s="1001"/>
      <c r="B33" s="1001"/>
      <c r="C33" s="1072"/>
      <c r="D33" s="1070"/>
      <c r="G33" s="1071"/>
      <c r="M33" s="1001"/>
      <c r="N33" s="1001"/>
      <c r="O33" s="1001"/>
      <c r="P33" s="1001"/>
    </row>
    <row r="34" spans="1:16">
      <c r="A34" s="1001"/>
      <c r="B34" s="1001"/>
      <c r="D34" s="1070"/>
      <c r="G34" s="1066"/>
      <c r="M34" s="1001"/>
      <c r="N34" s="1001"/>
      <c r="O34" s="1001"/>
    </row>
    <row r="35" spans="1:16">
      <c r="A35" s="1001"/>
      <c r="B35" s="1001"/>
      <c r="D35" s="1070"/>
      <c r="M35" s="1001"/>
      <c r="N35" s="1001"/>
      <c r="O35" s="1001"/>
    </row>
    <row r="36" spans="1:16">
      <c r="A36" s="1001"/>
      <c r="B36" s="1001"/>
      <c r="D36" s="1070"/>
      <c r="K36" s="1001"/>
      <c r="M36" s="1001"/>
      <c r="N36" s="1001"/>
      <c r="O36" s="1001"/>
    </row>
    <row r="37" spans="1:16">
      <c r="A37" s="1001"/>
      <c r="B37" s="1001"/>
      <c r="D37" s="1070"/>
      <c r="K37" s="1001"/>
      <c r="M37" s="1001"/>
      <c r="N37" s="1001"/>
      <c r="O37" s="1001"/>
    </row>
    <row r="38" spans="1:16">
      <c r="A38" s="1001"/>
      <c r="B38" s="1001"/>
      <c r="C38" s="1070"/>
      <c r="D38" s="1070"/>
      <c r="K38" s="1001"/>
      <c r="M38" s="1001"/>
      <c r="N38" s="1001"/>
      <c r="O38" s="1001"/>
    </row>
    <row r="39" spans="1:16" ht="15">
      <c r="A39" s="1001"/>
      <c r="B39" s="1001"/>
      <c r="C39" s="1072"/>
      <c r="D39" s="1070"/>
      <c r="K39" s="1001"/>
      <c r="M39" s="1001"/>
      <c r="N39" s="1001"/>
      <c r="O39" s="1001"/>
    </row>
    <row r="40" spans="1:16">
      <c r="A40" s="1001"/>
      <c r="B40" s="1001"/>
      <c r="C40" s="1070"/>
      <c r="D40" s="1070"/>
      <c r="K40" s="1001"/>
      <c r="M40" s="1001"/>
      <c r="N40" s="1001"/>
      <c r="O40" s="1001"/>
    </row>
    <row r="41" spans="1:16">
      <c r="A41" s="1001"/>
      <c r="B41" s="1001"/>
      <c r="C41" s="1070"/>
      <c r="D41" s="1070"/>
      <c r="K41" s="1001"/>
      <c r="M41" s="1001"/>
      <c r="N41" s="1001"/>
      <c r="O41" s="1001"/>
    </row>
    <row r="42" spans="1:16">
      <c r="A42" s="1001"/>
      <c r="B42" s="1001"/>
      <c r="C42" s="1070"/>
      <c r="D42" s="1074"/>
      <c r="K42" s="1001"/>
      <c r="M42" s="1001"/>
      <c r="N42" s="1001"/>
      <c r="O42" s="1001"/>
    </row>
    <row r="43" spans="1:16" ht="15">
      <c r="A43" s="1001"/>
      <c r="B43" s="1001"/>
      <c r="C43" s="1072"/>
      <c r="D43" s="1074"/>
      <c r="K43" s="1001"/>
      <c r="M43" s="1001"/>
      <c r="N43" s="1001"/>
      <c r="O43" s="1001"/>
    </row>
  </sheetData>
  <protectedRanges>
    <protectedRange sqref="A1:F146" name="Rango2"/>
    <protectedRange sqref="T1:T1048576 O1:P1048576" name="Rango1"/>
  </protectedRanges>
  <mergeCells count="18">
    <mergeCell ref="A1:P1"/>
    <mergeCell ref="A2:P2"/>
    <mergeCell ref="O3:P3"/>
    <mergeCell ref="A4:P4"/>
    <mergeCell ref="A6:J6"/>
    <mergeCell ref="A22:F22"/>
    <mergeCell ref="B23:P24"/>
    <mergeCell ref="H30:L30"/>
    <mergeCell ref="H31:L31"/>
    <mergeCell ref="A7:A11"/>
    <mergeCell ref="B7:B11"/>
    <mergeCell ref="C7:C11"/>
    <mergeCell ref="E7:J7"/>
    <mergeCell ref="P7:P11"/>
    <mergeCell ref="E10:E11"/>
    <mergeCell ref="F10:F11"/>
    <mergeCell ref="G10:J10"/>
    <mergeCell ref="K10:O10"/>
  </mergeCells>
  <pageMargins left="0.35433070866141736" right="0.35433070866141736" top="1.1811023622047245" bottom="0.39370078740157483" header="0.31496062992125984" footer="0.31496062992125984"/>
  <pageSetup scale="37" fitToHeight="10" orientation="landscape" r:id="rId1"/>
  <drawing r:id="rId2"/>
</worksheet>
</file>

<file path=xl/worksheets/sheet34.xml><?xml version="1.0" encoding="utf-8"?>
<worksheet xmlns="http://schemas.openxmlformats.org/spreadsheetml/2006/main" xmlns:r="http://schemas.openxmlformats.org/officeDocument/2006/relationships">
  <dimension ref="A1:M25"/>
  <sheetViews>
    <sheetView zoomScalePageLayoutView="70" workbookViewId="0">
      <selection activeCell="A7" sqref="A7:A8"/>
    </sheetView>
  </sheetViews>
  <sheetFormatPr baseColWidth="10" defaultRowHeight="15"/>
  <cols>
    <col min="1" max="1" width="16.140625" customWidth="1"/>
    <col min="2" max="2" width="39.28515625" customWidth="1"/>
    <col min="3" max="3" width="25.42578125" customWidth="1"/>
    <col min="4" max="4" width="31.85546875" customWidth="1"/>
    <col min="5" max="5" width="12.28515625" customWidth="1"/>
    <col min="6" max="6" width="12.42578125" customWidth="1"/>
    <col min="7" max="7" width="11.85546875" customWidth="1"/>
    <col min="8" max="8" width="17.28515625" customWidth="1"/>
    <col min="9" max="9" width="17" customWidth="1"/>
    <col min="10" max="10" width="20.5703125" customWidth="1"/>
    <col min="11" max="11" width="23.7109375" customWidth="1"/>
    <col min="12" max="12" width="8.5703125" customWidth="1"/>
    <col min="13" max="13" width="8.42578125" customWidth="1"/>
    <col min="14" max="14" width="7.28515625" customWidth="1"/>
  </cols>
  <sheetData>
    <row r="1" spans="1:13" ht="16.5" thickBot="1">
      <c r="A1" s="1539" t="s">
        <v>992</v>
      </c>
      <c r="B1" s="1540"/>
      <c r="C1" s="1541"/>
      <c r="D1" s="1542"/>
      <c r="E1" s="1542"/>
      <c r="F1" s="1542"/>
      <c r="G1" s="1542"/>
      <c r="H1" s="1542"/>
      <c r="I1" s="1542"/>
      <c r="J1" s="1542"/>
      <c r="K1" s="1543"/>
    </row>
    <row r="2" spans="1:13" ht="16.5" thickBot="1">
      <c r="A2" s="1539" t="s">
        <v>993</v>
      </c>
      <c r="B2" s="1540"/>
      <c r="C2" s="1541"/>
      <c r="D2" s="1542"/>
      <c r="E2" s="1542"/>
      <c r="F2" s="1542"/>
      <c r="G2" s="1542"/>
      <c r="H2" s="1542"/>
      <c r="I2" s="1542"/>
      <c r="J2" s="1542"/>
      <c r="K2" s="1543"/>
    </row>
    <row r="3" spans="1:13" ht="17.25" customHeight="1" thickBot="1">
      <c r="A3" s="1539" t="s">
        <v>994</v>
      </c>
      <c r="B3" s="1540"/>
      <c r="C3" s="1541"/>
      <c r="D3" s="1542"/>
      <c r="E3" s="1542"/>
      <c r="F3" s="1542"/>
      <c r="G3" s="1542"/>
      <c r="H3" s="1542"/>
      <c r="I3" s="1542"/>
      <c r="J3" s="1542"/>
      <c r="K3" s="1543"/>
    </row>
    <row r="4" spans="1:13" ht="16.5" thickBot="1">
      <c r="A4" s="1539" t="s">
        <v>995</v>
      </c>
      <c r="B4" s="1540"/>
      <c r="C4" s="1541"/>
      <c r="D4" s="1542"/>
      <c r="E4" s="1542"/>
      <c r="F4" s="1542"/>
      <c r="G4" s="1542"/>
      <c r="H4" s="1542"/>
      <c r="I4" s="1542"/>
      <c r="J4" s="1542"/>
      <c r="K4" s="1543"/>
    </row>
    <row r="5" spans="1:13" ht="16.5" thickBot="1">
      <c r="A5" s="1539" t="s">
        <v>996</v>
      </c>
      <c r="B5" s="1540"/>
      <c r="C5" s="1541"/>
      <c r="D5" s="1542"/>
      <c r="E5" s="1542"/>
      <c r="F5" s="1542"/>
      <c r="G5" s="1542"/>
      <c r="H5" s="1542"/>
      <c r="I5" s="1542"/>
      <c r="J5" s="1542"/>
      <c r="K5" s="1543"/>
    </row>
    <row r="6" spans="1:13" ht="16.5" customHeight="1"/>
    <row r="7" spans="1:13" ht="31.5" customHeight="1">
      <c r="A7" s="1544"/>
      <c r="B7" s="849" t="s">
        <v>997</v>
      </c>
      <c r="C7" s="1546" t="s">
        <v>998</v>
      </c>
      <c r="D7" s="1546"/>
      <c r="E7" s="1546"/>
      <c r="F7" s="1546"/>
      <c r="G7" s="1546"/>
      <c r="H7" s="849" t="s">
        <v>999</v>
      </c>
      <c r="I7" s="1547" t="s">
        <v>1000</v>
      </c>
      <c r="J7" s="850" t="s">
        <v>1001</v>
      </c>
      <c r="K7" s="1548" t="s">
        <v>1002</v>
      </c>
      <c r="L7" s="1535" t="s">
        <v>1003</v>
      </c>
      <c r="M7" s="1535" t="s">
        <v>1004</v>
      </c>
    </row>
    <row r="8" spans="1:13" ht="33.75" customHeight="1">
      <c r="A8" s="1545"/>
      <c r="B8" s="851" t="s">
        <v>1005</v>
      </c>
      <c r="C8" s="851" t="s">
        <v>1006</v>
      </c>
      <c r="D8" s="851" t="s">
        <v>1007</v>
      </c>
      <c r="E8" s="851" t="s">
        <v>1008</v>
      </c>
      <c r="F8" s="852" t="s">
        <v>1009</v>
      </c>
      <c r="G8" s="852" t="s">
        <v>1010</v>
      </c>
      <c r="H8" s="851" t="s">
        <v>1011</v>
      </c>
      <c r="I8" s="1547"/>
      <c r="J8" s="853" t="s">
        <v>1012</v>
      </c>
      <c r="K8" s="1548"/>
      <c r="L8" s="1535"/>
      <c r="M8" s="1535"/>
    </row>
    <row r="9" spans="1:13" ht="144.75" customHeight="1">
      <c r="A9" s="851" t="s">
        <v>1013</v>
      </c>
      <c r="B9" s="854"/>
      <c r="C9" s="854"/>
      <c r="D9" s="854"/>
      <c r="E9" s="854"/>
      <c r="F9" s="854"/>
      <c r="G9" s="854"/>
      <c r="H9" s="855"/>
      <c r="I9" s="856"/>
      <c r="J9" s="854"/>
      <c r="K9" s="854"/>
      <c r="L9" s="857"/>
      <c r="M9" s="858"/>
    </row>
    <row r="10" spans="1:13" ht="74.25" customHeight="1">
      <c r="A10" s="859" t="s">
        <v>1014</v>
      </c>
      <c r="B10" s="1536"/>
      <c r="C10" s="1524"/>
      <c r="D10" s="1524"/>
      <c r="E10" s="1524"/>
      <c r="F10" s="1524"/>
      <c r="G10" s="1524"/>
      <c r="H10" s="1537"/>
      <c r="I10" s="1528"/>
      <c r="J10" s="1528"/>
      <c r="K10" s="1524"/>
      <c r="L10" s="860"/>
      <c r="M10" s="861"/>
    </row>
    <row r="11" spans="1:13" ht="115.5" customHeight="1">
      <c r="A11" s="862"/>
      <c r="B11" s="1536"/>
      <c r="C11" s="1525"/>
      <c r="D11" s="1525"/>
      <c r="E11" s="1525"/>
      <c r="F11" s="1525"/>
      <c r="G11" s="1525"/>
      <c r="H11" s="1538"/>
      <c r="I11" s="1529"/>
      <c r="J11" s="1529"/>
      <c r="K11" s="1525"/>
      <c r="L11" s="863"/>
      <c r="M11" s="864"/>
    </row>
    <row r="12" spans="1:13" ht="69.75" customHeight="1">
      <c r="A12" s="1530" t="s">
        <v>1015</v>
      </c>
      <c r="B12" s="854"/>
      <c r="C12" s="854"/>
      <c r="D12" s="854"/>
      <c r="E12" s="854"/>
      <c r="F12" s="854"/>
      <c r="G12" s="854"/>
      <c r="H12" s="865"/>
      <c r="I12" s="855"/>
      <c r="J12" s="854"/>
      <c r="K12" s="854"/>
      <c r="L12" s="866"/>
      <c r="M12" s="867"/>
    </row>
    <row r="13" spans="1:13" ht="95.25" customHeight="1">
      <c r="A13" s="1531"/>
      <c r="B13" s="854"/>
      <c r="C13" s="854"/>
      <c r="D13" s="854"/>
      <c r="E13" s="854"/>
      <c r="F13" s="854"/>
      <c r="G13" s="854"/>
      <c r="H13" s="868"/>
      <c r="I13" s="865"/>
      <c r="J13" s="854"/>
      <c r="K13" s="854"/>
      <c r="L13" s="869"/>
      <c r="M13" s="870"/>
    </row>
    <row r="14" spans="1:13" ht="71.25" customHeight="1">
      <c r="A14" s="1531"/>
      <c r="B14" s="1524"/>
      <c r="C14" s="1528"/>
      <c r="D14" s="1528"/>
      <c r="E14" s="1528"/>
      <c r="F14" s="1528"/>
      <c r="G14" s="1528"/>
      <c r="H14" s="1533"/>
      <c r="I14" s="1522"/>
      <c r="J14" s="1524"/>
      <c r="K14" s="871"/>
      <c r="L14" s="872"/>
      <c r="M14" s="873"/>
    </row>
    <row r="15" spans="1:13" ht="32.25" customHeight="1">
      <c r="A15" s="1531"/>
      <c r="B15" s="1525"/>
      <c r="C15" s="1529"/>
      <c r="D15" s="1529"/>
      <c r="E15" s="1529"/>
      <c r="F15" s="1529"/>
      <c r="G15" s="1529"/>
      <c r="H15" s="1534"/>
      <c r="I15" s="1523"/>
      <c r="J15" s="1525"/>
      <c r="K15" s="874"/>
      <c r="L15" s="875"/>
      <c r="M15" s="876"/>
    </row>
    <row r="16" spans="1:13">
      <c r="A16" s="1532"/>
      <c r="B16" s="877"/>
      <c r="C16" s="878"/>
      <c r="D16" s="878"/>
      <c r="E16" s="878"/>
      <c r="F16" s="878"/>
      <c r="G16" s="878"/>
      <c r="H16" s="879"/>
      <c r="I16" s="880"/>
      <c r="J16" s="881"/>
      <c r="K16" s="854"/>
      <c r="L16" s="882"/>
      <c r="M16" s="870"/>
    </row>
    <row r="17" spans="1:13">
      <c r="A17" s="1526" t="s">
        <v>1016</v>
      </c>
      <c r="B17" s="854"/>
      <c r="C17" s="854"/>
      <c r="D17" s="854"/>
      <c r="E17" s="854"/>
      <c r="F17" s="854"/>
      <c r="G17" s="854"/>
      <c r="H17" s="865"/>
      <c r="I17" s="883"/>
      <c r="J17" s="854"/>
      <c r="K17" s="854"/>
      <c r="L17" s="884"/>
      <c r="M17" s="885"/>
    </row>
    <row r="18" spans="1:13">
      <c r="A18" s="1527"/>
      <c r="B18" s="854"/>
      <c r="C18" s="854"/>
      <c r="D18" s="854"/>
      <c r="E18" s="854"/>
      <c r="F18" s="854"/>
      <c r="G18" s="854"/>
      <c r="H18" s="865"/>
      <c r="I18" s="883"/>
      <c r="J18" s="877"/>
      <c r="K18" s="877"/>
      <c r="L18" s="886"/>
      <c r="M18" s="873"/>
    </row>
    <row r="19" spans="1:13" ht="68.25" customHeight="1">
      <c r="A19" s="1527"/>
      <c r="B19" s="854"/>
      <c r="C19" s="854"/>
      <c r="D19" s="854"/>
      <c r="E19" s="854"/>
      <c r="F19" s="854"/>
      <c r="G19" s="854"/>
      <c r="H19" s="865"/>
      <c r="I19" s="865"/>
      <c r="J19" s="854"/>
      <c r="K19" s="854"/>
      <c r="L19" s="887"/>
      <c r="M19" s="870"/>
    </row>
    <row r="20" spans="1:13" ht="59.25" customHeight="1">
      <c r="A20" s="1527"/>
      <c r="B20" s="854"/>
      <c r="C20" s="854"/>
      <c r="D20" s="854"/>
      <c r="E20" s="854"/>
      <c r="F20" s="854"/>
      <c r="G20" s="854"/>
      <c r="H20" s="865"/>
      <c r="I20" s="865"/>
      <c r="J20" s="854"/>
      <c r="K20" s="854"/>
      <c r="L20" s="869"/>
      <c r="M20" s="873"/>
    </row>
    <row r="21" spans="1:13" ht="64.5" customHeight="1">
      <c r="A21" s="1527"/>
      <c r="B21" s="854"/>
      <c r="C21" s="854"/>
      <c r="D21" s="854"/>
      <c r="E21" s="854"/>
      <c r="F21" s="854"/>
      <c r="G21" s="854"/>
      <c r="H21" s="865"/>
      <c r="I21" s="865"/>
      <c r="J21" s="877"/>
      <c r="K21" s="877"/>
      <c r="L21" s="888"/>
      <c r="M21" s="873"/>
    </row>
    <row r="22" spans="1:13" ht="64.5" customHeight="1">
      <c r="A22" s="1527"/>
      <c r="B22" s="854"/>
      <c r="C22" s="854"/>
      <c r="D22" s="854"/>
      <c r="E22" s="854"/>
      <c r="F22" s="854"/>
      <c r="G22" s="854"/>
      <c r="H22" s="865"/>
      <c r="I22" s="865"/>
      <c r="J22" s="889"/>
      <c r="K22" s="871"/>
      <c r="L22" s="890"/>
      <c r="M22" s="867"/>
    </row>
    <row r="23" spans="1:13">
      <c r="A23" s="1527"/>
      <c r="B23" s="891"/>
      <c r="C23" s="891"/>
      <c r="D23" s="891"/>
      <c r="E23" s="891"/>
      <c r="F23" s="891"/>
      <c r="G23" s="891"/>
      <c r="H23" s="892"/>
      <c r="I23" s="893"/>
      <c r="J23" s="891"/>
      <c r="K23" s="894"/>
      <c r="L23" s="895"/>
      <c r="M23" s="896"/>
    </row>
    <row r="24" spans="1:13">
      <c r="I24" s="897"/>
    </row>
    <row r="25" spans="1:13">
      <c r="B25" s="898"/>
      <c r="C25" s="899"/>
      <c r="D25" s="899"/>
      <c r="E25" s="899"/>
      <c r="F25" s="899"/>
      <c r="G25" s="899"/>
    </row>
  </sheetData>
  <mergeCells count="37">
    <mergeCell ref="A1:B1"/>
    <mergeCell ref="C1:K1"/>
    <mergeCell ref="A2:B2"/>
    <mergeCell ref="C2:K2"/>
    <mergeCell ref="A3:B3"/>
    <mergeCell ref="C3:K3"/>
    <mergeCell ref="A4:B4"/>
    <mergeCell ref="C4:K4"/>
    <mergeCell ref="A5:B5"/>
    <mergeCell ref="C5:K5"/>
    <mergeCell ref="A7:A8"/>
    <mergeCell ref="C7:G7"/>
    <mergeCell ref="I7:I8"/>
    <mergeCell ref="K7:K8"/>
    <mergeCell ref="L7:L8"/>
    <mergeCell ref="M7:M8"/>
    <mergeCell ref="B10:B11"/>
    <mergeCell ref="C10:C11"/>
    <mergeCell ref="D10:D11"/>
    <mergeCell ref="E10:E11"/>
    <mergeCell ref="F10:F11"/>
    <mergeCell ref="G10:G11"/>
    <mergeCell ref="H10:H11"/>
    <mergeCell ref="I10:I11"/>
    <mergeCell ref="I14:I15"/>
    <mergeCell ref="J14:J15"/>
    <mergeCell ref="A17:A23"/>
    <mergeCell ref="J10:J11"/>
    <mergeCell ref="K10:K11"/>
    <mergeCell ref="A12:A16"/>
    <mergeCell ref="B14:B15"/>
    <mergeCell ref="C14:C15"/>
    <mergeCell ref="D14:D15"/>
    <mergeCell ref="E14:E15"/>
    <mergeCell ref="F14:F15"/>
    <mergeCell ref="G14:G15"/>
    <mergeCell ref="H14:H15"/>
  </mergeCells>
  <pageMargins left="0.27559055118110237" right="0.23622047244094491" top="0.94488188976377963" bottom="0.47244094488188981" header="0.39370078740157483" footer="0.31496062992125984"/>
  <pageSetup paperSize="5" scale="70" orientation="landscape" r:id="rId1"/>
  <headerFooter>
    <oddHeader>&amp;L&amp;8&amp;G&amp;C&amp;"-,Negrita"&amp;16&amp;14MATRIZ DE INDICADORES DE RESULTADOS&amp;R&amp;"-,Negrita"&amp;16    MIR 2017</oddHeader>
  </headerFooter>
  <drawing r:id="rId2"/>
  <legacyDrawingHF r:id="rId3"/>
</worksheet>
</file>

<file path=xl/worksheets/sheet35.xml><?xml version="1.0" encoding="utf-8"?>
<worksheet xmlns="http://schemas.openxmlformats.org/spreadsheetml/2006/main" xmlns:r="http://schemas.openxmlformats.org/officeDocument/2006/relationships">
  <sheetPr codeName="Hoja19"/>
  <dimension ref="A1:J38"/>
  <sheetViews>
    <sheetView view="pageBreakPreview" zoomScaleSheetLayoutView="100" workbookViewId="0">
      <selection activeCell="E27" sqref="E27"/>
    </sheetView>
  </sheetViews>
  <sheetFormatPr baseColWidth="10" defaultColWidth="11.28515625" defaultRowHeight="16.5"/>
  <cols>
    <col min="1" max="1" width="4.28515625" style="122" customWidth="1"/>
    <col min="2" max="2" width="41" style="104" customWidth="1"/>
    <col min="3" max="5" width="15.7109375" style="104" customWidth="1"/>
    <col min="6" max="16384" width="11.28515625" style="104"/>
  </cols>
  <sheetData>
    <row r="1" spans="1:7">
      <c r="A1" s="732"/>
      <c r="B1" s="1549" t="s">
        <v>23</v>
      </c>
      <c r="C1" s="1549"/>
      <c r="D1" s="1549"/>
      <c r="E1" s="1549"/>
    </row>
    <row r="2" spans="1:7">
      <c r="A2" s="320"/>
      <c r="B2" s="1470" t="s">
        <v>865</v>
      </c>
      <c r="C2" s="1470"/>
      <c r="D2" s="1470"/>
      <c r="E2" s="1470"/>
    </row>
    <row r="3" spans="1:7">
      <c r="A3" s="733"/>
      <c r="B3" s="1550" t="str">
        <f>'ETCA-I-01'!A3</f>
        <v>TELEVISORA DE HERMOSILLO, S.A. de C.V.</v>
      </c>
      <c r="C3" s="1550"/>
      <c r="D3" s="1550"/>
      <c r="E3" s="1550"/>
      <c r="G3" s="377"/>
    </row>
    <row r="4" spans="1:7">
      <c r="A4" s="1551" t="str">
        <f>'ETCA-I-03'!A4</f>
        <v>Del 01 de Enero al 30 de Septiembre de 2019</v>
      </c>
      <c r="B4" s="1551"/>
      <c r="C4" s="1551"/>
      <c r="D4" s="1551"/>
      <c r="E4" s="1551"/>
    </row>
    <row r="5" spans="1:7">
      <c r="A5" s="761"/>
      <c r="B5" s="1470" t="s">
        <v>866</v>
      </c>
      <c r="C5" s="1470"/>
      <c r="D5" s="734"/>
      <c r="E5" s="320"/>
    </row>
    <row r="6" spans="1:7" ht="6.75" customHeight="1" thickBot="1">
      <c r="A6" s="732"/>
      <c r="B6" s="735"/>
      <c r="C6" s="735"/>
      <c r="D6" s="735"/>
      <c r="E6" s="735"/>
    </row>
    <row r="7" spans="1:7" s="200" customFormat="1">
      <c r="A7" s="1553" t="s">
        <v>250</v>
      </c>
      <c r="B7" s="1554"/>
      <c r="C7" s="1557" t="s">
        <v>867</v>
      </c>
      <c r="D7" s="1557" t="s">
        <v>444</v>
      </c>
      <c r="E7" s="1561" t="s">
        <v>868</v>
      </c>
    </row>
    <row r="8" spans="1:7" s="200" customFormat="1" ht="17.25" thickBot="1">
      <c r="A8" s="1555"/>
      <c r="B8" s="1556"/>
      <c r="C8" s="1558"/>
      <c r="D8" s="1558"/>
      <c r="E8" s="1562"/>
    </row>
    <row r="9" spans="1:7" s="200" customFormat="1" ht="20.25" customHeight="1">
      <c r="A9" s="378" t="s">
        <v>869</v>
      </c>
      <c r="B9" s="327"/>
      <c r="C9" s="337">
        <f>C10+C11</f>
        <v>88528385</v>
      </c>
      <c r="D9" s="337">
        <f>D10+D11</f>
        <v>65267018</v>
      </c>
      <c r="E9" s="384">
        <f>E10+E11</f>
        <v>58286766</v>
      </c>
      <c r="F9" s="410" t="str">
        <f>IF((C9-'ETCA-II-01'!C45)&gt;0.9,"ERROR!!!!! EL MONTO NO COINCIDE CON LO REPORTADO EN EL FORMATO ETCA-II-01 EN EL TOTAL DEVENGADO DEL ANALÍTICO DE INGRESOS","")</f>
        <v/>
      </c>
    </row>
    <row r="10" spans="1:7" s="200" customFormat="1" ht="20.25" customHeight="1">
      <c r="A10" s="326"/>
      <c r="B10" s="380" t="s">
        <v>870</v>
      </c>
      <c r="C10" s="328">
        <v>0</v>
      </c>
      <c r="D10" s="328">
        <v>0</v>
      </c>
      <c r="E10" s="379">
        <v>0</v>
      </c>
    </row>
    <row r="11" spans="1:7" s="200" customFormat="1" ht="20.25" customHeight="1">
      <c r="A11" s="326"/>
      <c r="B11" s="380" t="s">
        <v>871</v>
      </c>
      <c r="C11" s="328">
        <v>88528385</v>
      </c>
      <c r="D11" s="328">
        <v>65267018</v>
      </c>
      <c r="E11" s="379">
        <v>58286766</v>
      </c>
    </row>
    <row r="12" spans="1:7" s="200" customFormat="1" ht="20.25" customHeight="1">
      <c r="A12" s="378" t="s">
        <v>872</v>
      </c>
      <c r="B12" s="380"/>
      <c r="C12" s="337">
        <f>C13+C14</f>
        <v>88528385</v>
      </c>
      <c r="D12" s="337">
        <f>D13+D14</f>
        <v>76545357</v>
      </c>
      <c r="E12" s="384">
        <f>E13+E14</f>
        <v>65420595</v>
      </c>
      <c r="F12" s="410" t="str">
        <f>IF((C12-'ETCA II-04'!B81)&gt;0.9,"ERROR!!!!! EL MONTO NO COINCIDE CON LO REPORTADO EN EL FORMATO ETCA-II-04 EN EL TOTAL DEVENGADO DEL ANALÍTICO DE INGRESOS","")</f>
        <v/>
      </c>
    </row>
    <row r="13" spans="1:7" s="200" customFormat="1" ht="20.25" customHeight="1">
      <c r="A13" s="326"/>
      <c r="B13" s="380" t="s">
        <v>873</v>
      </c>
      <c r="C13" s="328"/>
      <c r="D13" s="328"/>
      <c r="E13" s="379"/>
    </row>
    <row r="14" spans="1:7" s="200" customFormat="1" ht="20.25" customHeight="1">
      <c r="A14" s="326"/>
      <c r="B14" s="380" t="s">
        <v>874</v>
      </c>
      <c r="C14" s="328">
        <v>88528385</v>
      </c>
      <c r="D14" s="328">
        <v>76545357</v>
      </c>
      <c r="E14" s="379">
        <v>65420595</v>
      </c>
    </row>
    <row r="15" spans="1:7" s="200" customFormat="1" ht="20.25" customHeight="1">
      <c r="A15" s="378" t="s">
        <v>875</v>
      </c>
      <c r="B15" s="380"/>
      <c r="C15" s="337">
        <f>C9-C12</f>
        <v>0</v>
      </c>
      <c r="D15" s="337">
        <f>D9-D12</f>
        <v>-11278339</v>
      </c>
      <c r="E15" s="384">
        <f>E9-E12</f>
        <v>-7133829</v>
      </c>
    </row>
    <row r="16" spans="1:7" s="200" customFormat="1" ht="20.25" customHeight="1" thickBot="1">
      <c r="A16" s="326"/>
      <c r="B16" s="327"/>
      <c r="C16" s="328"/>
      <c r="D16" s="328"/>
      <c r="E16" s="330"/>
    </row>
    <row r="17" spans="1:6" s="200" customFormat="1">
      <c r="A17" s="1553" t="s">
        <v>250</v>
      </c>
      <c r="B17" s="1554"/>
      <c r="C17" s="1557" t="s">
        <v>867</v>
      </c>
      <c r="D17" s="1557" t="s">
        <v>444</v>
      </c>
      <c r="E17" s="1559" t="s">
        <v>868</v>
      </c>
    </row>
    <row r="18" spans="1:6" s="200" customFormat="1" ht="12" customHeight="1" thickBot="1">
      <c r="A18" s="1555"/>
      <c r="B18" s="1556"/>
      <c r="C18" s="1558"/>
      <c r="D18" s="1558"/>
      <c r="E18" s="1560"/>
    </row>
    <row r="19" spans="1:6" s="200" customFormat="1" ht="20.25" customHeight="1">
      <c r="A19" s="378" t="s">
        <v>876</v>
      </c>
      <c r="B19" s="327"/>
      <c r="C19" s="337">
        <f>C15</f>
        <v>0</v>
      </c>
      <c r="D19" s="337">
        <f>D15</f>
        <v>-11278339</v>
      </c>
      <c r="E19" s="582">
        <f>E15</f>
        <v>-7133829</v>
      </c>
    </row>
    <row r="20" spans="1:6" s="200" customFormat="1" ht="20.25" customHeight="1">
      <c r="A20" s="378" t="s">
        <v>877</v>
      </c>
      <c r="B20" s="327"/>
      <c r="C20" s="328">
        <v>8000000</v>
      </c>
      <c r="D20" s="328">
        <v>4022313</v>
      </c>
      <c r="E20" s="379">
        <v>4022313</v>
      </c>
      <c r="F20" s="410" t="str">
        <f>IF((D20-'ETCA-I-03'!C46)&gt;0.9,"ERROR!!!!! EL MONTO NO COINCIDE CON LO REPORTADO EN EL FORMATO ETCA-I-03 POR CONCEPTO DE INTERESES, COMISIONES Y GASTOS DE LA DEUDA","")</f>
        <v/>
      </c>
    </row>
    <row r="21" spans="1:6" s="200" customFormat="1" ht="20.25" customHeight="1">
      <c r="A21" s="378" t="s">
        <v>878</v>
      </c>
      <c r="B21" s="327"/>
      <c r="C21" s="337">
        <f>C19-C20</f>
        <v>-8000000</v>
      </c>
      <c r="D21" s="337">
        <f>D19-D20</f>
        <v>-15300652</v>
      </c>
      <c r="E21" s="384">
        <f>E19-E20</f>
        <v>-11156142</v>
      </c>
    </row>
    <row r="22" spans="1:6" s="200" customFormat="1" ht="20.25" customHeight="1" thickBot="1">
      <c r="A22" s="326"/>
      <c r="B22" s="327"/>
      <c r="C22" s="343"/>
      <c r="D22" s="343"/>
      <c r="E22" s="765"/>
    </row>
    <row r="23" spans="1:6" s="200" customFormat="1" ht="28.5" customHeight="1">
      <c r="A23" s="1553" t="s">
        <v>250</v>
      </c>
      <c r="B23" s="1554"/>
      <c r="C23" s="1557" t="s">
        <v>867</v>
      </c>
      <c r="D23" s="381" t="s">
        <v>444</v>
      </c>
      <c r="E23" s="1559" t="s">
        <v>868</v>
      </c>
    </row>
    <row r="24" spans="1:6" s="200" customFormat="1" ht="0.75" customHeight="1" thickBot="1">
      <c r="A24" s="1555"/>
      <c r="B24" s="1556"/>
      <c r="C24" s="1558"/>
      <c r="D24" s="382"/>
      <c r="E24" s="1560"/>
    </row>
    <row r="25" spans="1:6" s="200" customFormat="1" ht="20.25" customHeight="1">
      <c r="A25" s="378" t="s">
        <v>879</v>
      </c>
      <c r="B25" s="327"/>
      <c r="C25" s="328"/>
      <c r="D25" s="328"/>
      <c r="E25" s="330"/>
    </row>
    <row r="26" spans="1:6" s="200" customFormat="1" ht="20.25" customHeight="1">
      <c r="A26" s="378" t="s">
        <v>880</v>
      </c>
      <c r="B26" s="327"/>
      <c r="C26" s="328">
        <v>10000000</v>
      </c>
      <c r="D26" s="328">
        <v>7499988</v>
      </c>
      <c r="E26" s="330">
        <v>7499988</v>
      </c>
    </row>
    <row r="27" spans="1:6" s="200" customFormat="1" ht="20.25" customHeight="1">
      <c r="A27" s="378" t="s">
        <v>881</v>
      </c>
      <c r="B27" s="327"/>
      <c r="C27" s="337">
        <f>C25-C26</f>
        <v>-10000000</v>
      </c>
      <c r="D27" s="337">
        <f>D25-D26</f>
        <v>-7499988</v>
      </c>
      <c r="E27" s="384">
        <f>E25-E26</f>
        <v>-7499988</v>
      </c>
    </row>
    <row r="28" spans="1:6" s="200" customFormat="1" ht="20.25" customHeight="1" thickBot="1">
      <c r="A28" s="762"/>
      <c r="B28" s="763"/>
      <c r="C28" s="764"/>
      <c r="D28" s="764"/>
      <c r="E28" s="383"/>
    </row>
    <row r="29" spans="1:6" s="200" customFormat="1" ht="18" customHeight="1">
      <c r="A29" s="736" t="s">
        <v>84</v>
      </c>
      <c r="B29" s="737"/>
      <c r="C29" s="737"/>
      <c r="D29" s="737"/>
      <c r="E29" s="737"/>
    </row>
    <row r="30" spans="1:6" s="200" customFormat="1" ht="18" customHeight="1">
      <c r="A30" s="496"/>
      <c r="B30" s="496"/>
      <c r="C30" s="496"/>
      <c r="D30" s="496"/>
      <c r="E30" s="496"/>
    </row>
    <row r="31" spans="1:6" s="200" customFormat="1" ht="18" customHeight="1">
      <c r="A31" s="496"/>
      <c r="B31" s="496"/>
      <c r="C31" s="496"/>
      <c r="D31" s="496"/>
      <c r="E31" s="496"/>
    </row>
    <row r="32" spans="1:6" s="200" customFormat="1" ht="18" customHeight="1">
      <c r="A32" s="496"/>
      <c r="B32" s="496"/>
      <c r="C32" s="496"/>
      <c r="D32" s="496"/>
      <c r="E32" s="496"/>
    </row>
    <row r="33" spans="1:10" ht="18" customHeight="1">
      <c r="A33" s="736" t="s">
        <v>248</v>
      </c>
      <c r="B33" s="742" t="s">
        <v>882</v>
      </c>
      <c r="C33" s="737"/>
      <c r="D33" s="737"/>
      <c r="E33" s="737"/>
      <c r="J33" s="336"/>
    </row>
    <row r="34" spans="1:10" ht="49.5" customHeight="1">
      <c r="A34" s="1552" t="s">
        <v>883</v>
      </c>
      <c r="B34" s="1552"/>
      <c r="C34" s="1552"/>
      <c r="D34" s="1552"/>
      <c r="E34" s="1552"/>
    </row>
    <row r="35" spans="1:10">
      <c r="A35" s="733"/>
      <c r="B35" s="737"/>
      <c r="C35" s="737"/>
      <c r="D35" s="737"/>
      <c r="E35" s="737"/>
    </row>
    <row r="36" spans="1:10" ht="75" customHeight="1">
      <c r="A36" s="1552" t="s">
        <v>884</v>
      </c>
      <c r="B36" s="1552"/>
      <c r="C36" s="1552"/>
      <c r="D36" s="1552"/>
      <c r="E36" s="1552"/>
    </row>
    <row r="37" spans="1:10" ht="5.25" customHeight="1">
      <c r="A37" s="733"/>
      <c r="B37" s="737"/>
      <c r="C37" s="737"/>
      <c r="D37" s="737"/>
      <c r="E37" s="737"/>
    </row>
    <row r="38" spans="1:10" ht="13.5" customHeight="1">
      <c r="A38" s="1552" t="s">
        <v>885</v>
      </c>
      <c r="B38" s="1552"/>
      <c r="C38" s="1552"/>
      <c r="D38" s="1552"/>
      <c r="E38" s="1552"/>
    </row>
  </sheetData>
  <sheetProtection sheet="1" scenarios="1" insertHyperlinks="0"/>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6.xml><?xml version="1.0" encoding="utf-8"?>
<worksheet xmlns="http://schemas.openxmlformats.org/spreadsheetml/2006/main" xmlns:r="http://schemas.openxmlformats.org/officeDocument/2006/relationships">
  <dimension ref="A1:F89"/>
  <sheetViews>
    <sheetView view="pageBreakPreview" zoomScaleSheetLayoutView="100" workbookViewId="0">
      <selection activeCell="D70" sqref="D70"/>
    </sheetView>
  </sheetViews>
  <sheetFormatPr baseColWidth="10" defaultColWidth="11.42578125" defaultRowHeight="1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c r="A1" s="1222" t="s">
        <v>23</v>
      </c>
      <c r="B1" s="1222"/>
      <c r="C1" s="1222"/>
      <c r="D1" s="1222"/>
      <c r="E1" s="1222"/>
    </row>
    <row r="2" spans="1:6" ht="15.75" customHeight="1">
      <c r="A2" s="1223" t="s">
        <v>886</v>
      </c>
      <c r="B2" s="1223"/>
      <c r="C2" s="1223"/>
      <c r="D2" s="1223"/>
      <c r="E2" s="1223"/>
    </row>
    <row r="3" spans="1:6" ht="16.5" customHeight="1">
      <c r="A3" s="1223" t="str">
        <f>'ETCA-I-01'!A3:G3</f>
        <v>TELEVISORA DE HERMOSILLO, S.A. de C.V.</v>
      </c>
      <c r="B3" s="1223"/>
      <c r="C3" s="1223"/>
      <c r="D3" s="1223"/>
      <c r="E3" s="1223"/>
    </row>
    <row r="4" spans="1:6" ht="15.75" customHeight="1">
      <c r="A4" s="1269" t="str">
        <f>'ETCA-I-03'!A4:D4</f>
        <v>Del 01 de Enero al 30 de Septiembre de 2019</v>
      </c>
      <c r="B4" s="1269"/>
      <c r="C4" s="1269"/>
      <c r="D4" s="1269"/>
      <c r="E4" s="1269"/>
    </row>
    <row r="5" spans="1:6" ht="15.75" customHeight="1">
      <c r="A5" s="1581" t="s">
        <v>87</v>
      </c>
      <c r="B5" s="1581"/>
      <c r="C5" s="1581"/>
      <c r="D5" s="1581"/>
      <c r="E5" s="1581"/>
    </row>
    <row r="6" spans="1:6" ht="15.75" customHeight="1" thickBot="1">
      <c r="A6" s="773"/>
      <c r="B6" s="773"/>
      <c r="C6" s="773"/>
      <c r="D6" s="773"/>
      <c r="E6" s="773"/>
    </row>
    <row r="7" spans="1:6">
      <c r="A7" s="1570" t="s">
        <v>88</v>
      </c>
      <c r="B7" s="1571"/>
      <c r="C7" s="759" t="s">
        <v>887</v>
      </c>
      <c r="D7" s="1463" t="s">
        <v>444</v>
      </c>
      <c r="E7" s="667" t="s">
        <v>888</v>
      </c>
    </row>
    <row r="8" spans="1:6" ht="15.75" thickBot="1">
      <c r="A8" s="1572"/>
      <c r="B8" s="1573"/>
      <c r="C8" s="760" t="s">
        <v>575</v>
      </c>
      <c r="D8" s="1464"/>
      <c r="E8" s="615" t="s">
        <v>578</v>
      </c>
    </row>
    <row r="9" spans="1:6" ht="7.5" customHeight="1">
      <c r="A9" s="774"/>
      <c r="B9" s="616"/>
      <c r="C9" s="616"/>
      <c r="D9" s="616"/>
      <c r="E9" s="616"/>
    </row>
    <row r="10" spans="1:6">
      <c r="A10" s="774"/>
      <c r="B10" s="617" t="s">
        <v>889</v>
      </c>
      <c r="C10" s="726">
        <f>SUM(C11:C13)</f>
        <v>78528385</v>
      </c>
      <c r="D10" s="726">
        <f>SUM(D11:D13)</f>
        <v>57767030</v>
      </c>
      <c r="E10" s="726">
        <f>SUM(E11:E13)</f>
        <v>50786778</v>
      </c>
      <c r="F10" s="503" t="s">
        <v>248</v>
      </c>
    </row>
    <row r="11" spans="1:6" ht="14.25" customHeight="1">
      <c r="A11" s="774"/>
      <c r="B11" s="616" t="s">
        <v>890</v>
      </c>
      <c r="C11" s="715">
        <v>88528385</v>
      </c>
      <c r="D11" s="715">
        <v>65267018</v>
      </c>
      <c r="E11" s="715">
        <v>58286766</v>
      </c>
      <c r="F11" s="503" t="s">
        <v>248</v>
      </c>
    </row>
    <row r="12" spans="1:6" ht="14.25" customHeight="1">
      <c r="A12" s="774"/>
      <c r="B12" s="616" t="s">
        <v>891</v>
      </c>
      <c r="C12" s="715">
        <v>0</v>
      </c>
      <c r="D12" s="715">
        <v>0</v>
      </c>
      <c r="E12" s="715">
        <v>0</v>
      </c>
      <c r="F12" s="503" t="s">
        <v>248</v>
      </c>
    </row>
    <row r="13" spans="1:6" ht="14.25" customHeight="1">
      <c r="A13" s="774"/>
      <c r="B13" s="616" t="s">
        <v>892</v>
      </c>
      <c r="C13" s="715">
        <v>-10000000</v>
      </c>
      <c r="D13" s="715">
        <v>-7499988</v>
      </c>
      <c r="E13" s="715">
        <v>-7499988</v>
      </c>
    </row>
    <row r="14" spans="1:6" ht="3.75" customHeight="1">
      <c r="A14" s="772"/>
      <c r="B14" s="617"/>
      <c r="C14" s="721"/>
      <c r="D14" s="721"/>
      <c r="E14" s="721"/>
      <c r="F14" t="s">
        <v>248</v>
      </c>
    </row>
    <row r="15" spans="1:6">
      <c r="A15" s="772"/>
      <c r="B15" s="617" t="s">
        <v>893</v>
      </c>
      <c r="C15" s="726">
        <f>SUM(C16:C17)</f>
        <v>78528385</v>
      </c>
      <c r="D15" s="726">
        <f>SUM(D16:D17)</f>
        <v>69045369</v>
      </c>
      <c r="E15" s="726">
        <f>SUM(E16:E17)</f>
        <v>57920607</v>
      </c>
      <c r="F15" s="503" t="s">
        <v>248</v>
      </c>
    </row>
    <row r="16" spans="1:6" ht="21" customHeight="1">
      <c r="A16" s="774"/>
      <c r="B16" s="616" t="s">
        <v>894</v>
      </c>
      <c r="C16" s="715">
        <v>78528385</v>
      </c>
      <c r="D16" s="715">
        <v>69045369</v>
      </c>
      <c r="E16" s="715">
        <v>57920607</v>
      </c>
      <c r="F16" s="503" t="s">
        <v>248</v>
      </c>
    </row>
    <row r="17" spans="1:6" ht="21" customHeight="1">
      <c r="A17" s="774"/>
      <c r="B17" s="616" t="s">
        <v>895</v>
      </c>
      <c r="C17" s="715">
        <v>0</v>
      </c>
      <c r="D17" s="715">
        <v>0</v>
      </c>
      <c r="E17" s="715">
        <v>0</v>
      </c>
      <c r="F17" s="503" t="s">
        <v>248</v>
      </c>
    </row>
    <row r="18" spans="1:6" ht="8.25" customHeight="1">
      <c r="A18" s="774"/>
      <c r="B18" s="616"/>
      <c r="C18" s="721"/>
      <c r="D18" s="721"/>
      <c r="E18" s="721"/>
    </row>
    <row r="19" spans="1:6">
      <c r="A19" s="774"/>
      <c r="B19" s="617" t="s">
        <v>896</v>
      </c>
      <c r="C19" s="726">
        <f>SUM(C20:C21)</f>
        <v>0</v>
      </c>
      <c r="D19" s="726">
        <f>SUM(D20:D21)</f>
        <v>0</v>
      </c>
      <c r="E19" s="726">
        <f>SUM(E20:E21)</f>
        <v>0</v>
      </c>
      <c r="F19" s="503" t="s">
        <v>248</v>
      </c>
    </row>
    <row r="20" spans="1:6" ht="19.5" customHeight="1">
      <c r="A20" s="774"/>
      <c r="B20" s="616" t="s">
        <v>897</v>
      </c>
      <c r="C20" s="728"/>
      <c r="D20" s="715">
        <v>0</v>
      </c>
      <c r="E20" s="715">
        <v>0</v>
      </c>
      <c r="F20" s="503" t="s">
        <v>248</v>
      </c>
    </row>
    <row r="21" spans="1:6" ht="19.5" customHeight="1">
      <c r="A21" s="774"/>
      <c r="B21" s="616" t="s">
        <v>898</v>
      </c>
      <c r="C21" s="728"/>
      <c r="D21" s="715">
        <v>0</v>
      </c>
      <c r="E21" s="715">
        <v>0</v>
      </c>
      <c r="F21" s="503" t="s">
        <v>248</v>
      </c>
    </row>
    <row r="22" spans="1:6" ht="6.75" customHeight="1">
      <c r="A22" s="774"/>
      <c r="B22" s="616"/>
      <c r="C22" s="721"/>
      <c r="D22" s="721"/>
      <c r="E22" s="721"/>
      <c r="F22" s="503" t="s">
        <v>248</v>
      </c>
    </row>
    <row r="23" spans="1:6">
      <c r="A23" s="1582"/>
      <c r="B23" s="617" t="s">
        <v>899</v>
      </c>
      <c r="C23" s="726">
        <f>+C10-C15+C19</f>
        <v>0</v>
      </c>
      <c r="D23" s="726">
        <f>+D10-D15+D19</f>
        <v>-11278339</v>
      </c>
      <c r="E23" s="726">
        <f>+E10-E15+E19</f>
        <v>-7133829</v>
      </c>
    </row>
    <row r="24" spans="1:6" ht="6.75" customHeight="1">
      <c r="A24" s="1582"/>
      <c r="B24" s="617"/>
      <c r="C24" s="721" t="s">
        <v>248</v>
      </c>
      <c r="D24" s="721" t="s">
        <v>248</v>
      </c>
      <c r="E24" s="721" t="s">
        <v>248</v>
      </c>
    </row>
    <row r="25" spans="1:6" ht="16.5" customHeight="1">
      <c r="A25" s="1582"/>
      <c r="B25" s="617" t="s">
        <v>900</v>
      </c>
      <c r="C25" s="726">
        <f>+C23-C13</f>
        <v>10000000</v>
      </c>
      <c r="D25" s="726">
        <f>+D23-D13</f>
        <v>-3778351</v>
      </c>
      <c r="E25" s="726">
        <f>+E23-E13</f>
        <v>366159</v>
      </c>
    </row>
    <row r="26" spans="1:6" ht="6" customHeight="1">
      <c r="A26" s="1582"/>
      <c r="B26" s="617"/>
      <c r="C26" s="721" t="s">
        <v>248</v>
      </c>
      <c r="D26" s="721" t="s">
        <v>248</v>
      </c>
      <c r="E26" s="721" t="s">
        <v>248</v>
      </c>
    </row>
    <row r="27" spans="1:6" ht="30" customHeight="1">
      <c r="A27" s="774"/>
      <c r="B27" s="617" t="s">
        <v>901</v>
      </c>
      <c r="C27" s="726">
        <f>+C25-C19</f>
        <v>10000000</v>
      </c>
      <c r="D27" s="726">
        <f>+D25-D19</f>
        <v>-3778351</v>
      </c>
      <c r="E27" s="726">
        <f>+E25-E19</f>
        <v>366159</v>
      </c>
    </row>
    <row r="28" spans="1:6" ht="6" customHeight="1" thickBot="1">
      <c r="A28" s="619"/>
      <c r="B28" s="620"/>
      <c r="C28" s="621"/>
      <c r="D28" s="621"/>
      <c r="E28" s="621"/>
    </row>
    <row r="29" spans="1:6" ht="12" customHeight="1" thickBot="1">
      <c r="A29" s="1583"/>
      <c r="B29" s="1583"/>
      <c r="C29" s="1583"/>
      <c r="D29" s="1583"/>
      <c r="E29" s="1583"/>
    </row>
    <row r="30" spans="1:6" ht="15.75" thickBot="1">
      <c r="A30" s="1584" t="s">
        <v>250</v>
      </c>
      <c r="B30" s="1585"/>
      <c r="C30" s="758" t="s">
        <v>902</v>
      </c>
      <c r="D30" s="758" t="s">
        <v>444</v>
      </c>
      <c r="E30" s="758" t="s">
        <v>675</v>
      </c>
    </row>
    <row r="31" spans="1:6" ht="6" customHeight="1">
      <c r="A31" s="774"/>
      <c r="B31" s="616"/>
      <c r="C31" s="616"/>
      <c r="D31" s="616"/>
      <c r="E31" s="616"/>
    </row>
    <row r="32" spans="1:6" ht="18" customHeight="1">
      <c r="A32" s="1580"/>
      <c r="B32" s="617" t="s">
        <v>903</v>
      </c>
      <c r="C32" s="726">
        <f>SUM(C33:C34)</f>
        <v>8000000</v>
      </c>
      <c r="D32" s="726">
        <f>SUM(D33:D34)</f>
        <v>4022313</v>
      </c>
      <c r="E32" s="726">
        <f>SUM(E33:E34)</f>
        <v>4022313</v>
      </c>
      <c r="F32" s="503" t="str">
        <f>IF(C32&lt;&gt;'ETCA-IV-01'!C20,"ERROR!!!!! EL MONTO NO COINCIDE CON LO REPORTADO EN EL FORMATO ETCA-IV-01 ","")</f>
        <v/>
      </c>
    </row>
    <row r="33" spans="1:6" ht="26.25" customHeight="1">
      <c r="A33" s="1580"/>
      <c r="B33" s="618" t="s">
        <v>904</v>
      </c>
      <c r="C33" s="715">
        <v>8000000</v>
      </c>
      <c r="D33" s="715">
        <v>4022313</v>
      </c>
      <c r="E33" s="715">
        <v>4022313</v>
      </c>
      <c r="F33" s="503" t="str">
        <f>IF(D32&lt;&gt;'ETCA-IV-01'!D20,"ERROR!!!!! EL MONTO NO COINCIDE CON LO REPORTADO EN EL FORMATO ETCA-IV-01 ","")</f>
        <v/>
      </c>
    </row>
    <row r="34" spans="1:6" ht="26.25" customHeight="1">
      <c r="A34" s="1580"/>
      <c r="B34" s="618" t="s">
        <v>905</v>
      </c>
      <c r="C34" s="721">
        <v>0</v>
      </c>
      <c r="D34" s="721">
        <v>0</v>
      </c>
      <c r="E34" s="721">
        <v>0</v>
      </c>
      <c r="F34" s="503" t="str">
        <f>IF(E32&lt;&gt;'ETCA-IV-01'!E20,"ERROR!!!!! EL MONTO NO COINCIDE CON LO REPORTADO EN EL FORMATO ETCA-IV-01 ","")</f>
        <v/>
      </c>
    </row>
    <row r="35" spans="1:6" ht="4.5" customHeight="1">
      <c r="A35" s="772"/>
      <c r="B35" s="617"/>
      <c r="C35" s="715"/>
      <c r="D35" s="715"/>
      <c r="E35" s="715"/>
    </row>
    <row r="36" spans="1:6">
      <c r="A36" s="772"/>
      <c r="B36" s="617" t="s">
        <v>906</v>
      </c>
      <c r="C36" s="726">
        <f>+C27+C32</f>
        <v>18000000</v>
      </c>
      <c r="D36" s="726">
        <f>+D27+D32</f>
        <v>243962</v>
      </c>
      <c r="E36" s="726">
        <f>+E27+E32</f>
        <v>4388472</v>
      </c>
    </row>
    <row r="37" spans="1:6" ht="6.75" customHeight="1" thickBot="1">
      <c r="A37" s="614"/>
      <c r="B37" s="613"/>
      <c r="C37" s="613"/>
      <c r="D37" s="613"/>
      <c r="E37" s="613"/>
    </row>
    <row r="38" spans="1:6" ht="9" customHeight="1" thickBot="1"/>
    <row r="39" spans="1:6">
      <c r="A39" s="1570" t="s">
        <v>250</v>
      </c>
      <c r="B39" s="1571"/>
      <c r="C39" s="1574" t="s">
        <v>907</v>
      </c>
      <c r="D39" s="1458" t="s">
        <v>444</v>
      </c>
      <c r="E39" s="624" t="s">
        <v>888</v>
      </c>
    </row>
    <row r="40" spans="1:6" ht="15.75" thickBot="1">
      <c r="A40" s="1572"/>
      <c r="B40" s="1573"/>
      <c r="C40" s="1575"/>
      <c r="D40" s="1459"/>
      <c r="E40" s="625" t="s">
        <v>675</v>
      </c>
    </row>
    <row r="41" spans="1:6" ht="5.25" customHeight="1">
      <c r="A41" s="769"/>
      <c r="B41" s="626"/>
      <c r="C41" s="626"/>
      <c r="D41" s="626"/>
      <c r="E41" s="626"/>
    </row>
    <row r="42" spans="1:6">
      <c r="A42" s="768"/>
      <c r="B42" s="771" t="s">
        <v>908</v>
      </c>
      <c r="C42" s="727">
        <f>SUM(C43:C44)</f>
        <v>0</v>
      </c>
      <c r="D42" s="727">
        <f>SUM(D43:D44)</f>
        <v>0</v>
      </c>
      <c r="E42" s="727">
        <f>SUM(E43:E44)</f>
        <v>0</v>
      </c>
      <c r="F42" s="503" t="str">
        <f>IF(C42&lt;&gt;'ETCA-IV-01'!C25,"ERROR!!!!! EL MONTO NO COINCIDE CON LO REPORTADO EN EL FORMATO ETCA-IV-01 ","")</f>
        <v/>
      </c>
    </row>
    <row r="43" spans="1:6">
      <c r="A43" s="1566"/>
      <c r="B43" s="627" t="s">
        <v>909</v>
      </c>
      <c r="C43" s="715">
        <v>0</v>
      </c>
      <c r="D43" s="715">
        <v>0</v>
      </c>
      <c r="E43" s="715">
        <v>0</v>
      </c>
      <c r="F43" s="503" t="str">
        <f>IF(D42&lt;&gt;'ETCA-IV-01'!D25,"ERROR!!!!! EL MONTO NO COINCIDE CON LO REPORTADO EN EL FORMATO ETCA-IV-01 ","")</f>
        <v/>
      </c>
    </row>
    <row r="44" spans="1:6">
      <c r="A44" s="1566"/>
      <c r="B44" s="627" t="s">
        <v>910</v>
      </c>
      <c r="C44" s="715">
        <v>0</v>
      </c>
      <c r="D44" s="715" t="s">
        <v>248</v>
      </c>
      <c r="E44" s="715">
        <v>0</v>
      </c>
      <c r="F44" s="503" t="str">
        <f>IF(E42&lt;&gt;'ETCA-IV-01'!E25,"ERROR!!!!! EL MONTO NO COINCIDE CON LO REPORTADO EN EL FORMATO ETCA-IV-01 ","")</f>
        <v/>
      </c>
    </row>
    <row r="45" spans="1:6">
      <c r="A45" s="1563"/>
      <c r="B45" s="771" t="s">
        <v>911</v>
      </c>
      <c r="C45" s="727">
        <f>SUM(C46:C47)</f>
        <v>10000000</v>
      </c>
      <c r="D45" s="727">
        <f>SUM(D46:D47)</f>
        <v>7499988</v>
      </c>
      <c r="E45" s="727">
        <f>SUM(E46:E47)</f>
        <v>7499988</v>
      </c>
      <c r="F45" s="503" t="str">
        <f>IF(C45&lt;&gt;'ETCA-IV-01'!C26,"ERROR!!!!! EL MONTO NO COINCIDE CON LO REPORTADO EN EL FORMATO ETCA-IV-01 ","")</f>
        <v/>
      </c>
    </row>
    <row r="46" spans="1:6">
      <c r="A46" s="1563"/>
      <c r="B46" s="627" t="s">
        <v>912</v>
      </c>
      <c r="C46" s="715">
        <v>10000000</v>
      </c>
      <c r="D46" s="715">
        <v>7499988</v>
      </c>
      <c r="E46" s="715">
        <v>7499988</v>
      </c>
      <c r="F46" s="503" t="str">
        <f>IF(D45&lt;&gt;'ETCA-IV-01'!D26,"ERROR!!!!! EL MONTO NO COINCIDE CON LO REPORTADO EN EL FORMATO ETCA-IV-01 ","")</f>
        <v/>
      </c>
    </row>
    <row r="47" spans="1:6">
      <c r="A47" s="1563"/>
      <c r="B47" s="627" t="s">
        <v>913</v>
      </c>
      <c r="C47" s="715">
        <v>0</v>
      </c>
      <c r="D47" s="715">
        <v>0</v>
      </c>
      <c r="E47" s="715">
        <v>0</v>
      </c>
      <c r="F47" s="503" t="str">
        <f>IF(E45&lt;&gt;'ETCA-IV-01'!E26,"ERROR!!!!! EL MONTO NO COINCIDE CON LO REPORTADO EN EL FORMATO ETCA-IV-01 ","")</f>
        <v/>
      </c>
    </row>
    <row r="48" spans="1:6" ht="6.75" customHeight="1">
      <c r="A48" s="768"/>
      <c r="B48" s="771"/>
      <c r="C48" s="643"/>
      <c r="D48" s="643"/>
      <c r="E48" s="643"/>
    </row>
    <row r="49" spans="1:5">
      <c r="A49" s="1563"/>
      <c r="B49" s="1576" t="s">
        <v>914</v>
      </c>
      <c r="C49" s="1578">
        <f>+C42-C45</f>
        <v>-10000000</v>
      </c>
      <c r="D49" s="1578">
        <f>+D42-D45</f>
        <v>-7499988</v>
      </c>
      <c r="E49" s="1578">
        <f>+E42-E45</f>
        <v>-7499988</v>
      </c>
    </row>
    <row r="50" spans="1:5" ht="15.75" thickBot="1">
      <c r="A50" s="1564"/>
      <c r="B50" s="1577"/>
      <c r="C50" s="1579"/>
      <c r="D50" s="1579"/>
      <c r="E50" s="1579"/>
    </row>
    <row r="51" spans="1:5">
      <c r="A51" s="631"/>
      <c r="B51" s="631"/>
      <c r="C51" s="631"/>
      <c r="D51" s="631"/>
      <c r="E51" s="631"/>
    </row>
    <row r="52" spans="1:5">
      <c r="A52" s="631"/>
      <c r="B52" s="631"/>
      <c r="C52" s="631"/>
      <c r="D52" s="631"/>
      <c r="E52" s="631"/>
    </row>
    <row r="53" spans="1:5">
      <c r="A53" s="631"/>
      <c r="B53" s="631"/>
      <c r="C53" s="631"/>
      <c r="D53" s="631"/>
      <c r="E53" s="631"/>
    </row>
    <row r="54" spans="1:5" ht="15.75" thickBot="1">
      <c r="A54" s="631"/>
      <c r="B54" s="631"/>
      <c r="C54" s="631"/>
      <c r="D54" s="631"/>
      <c r="E54" s="631"/>
    </row>
    <row r="55" spans="1:5">
      <c r="A55" s="1570" t="s">
        <v>250</v>
      </c>
      <c r="B55" s="1571"/>
      <c r="C55" s="624" t="s">
        <v>887</v>
      </c>
      <c r="D55" s="1458" t="s">
        <v>444</v>
      </c>
      <c r="E55" s="624" t="s">
        <v>888</v>
      </c>
    </row>
    <row r="56" spans="1:5" ht="15.75" thickBot="1">
      <c r="A56" s="1572"/>
      <c r="B56" s="1573"/>
      <c r="C56" s="625" t="s">
        <v>902</v>
      </c>
      <c r="D56" s="1459"/>
      <c r="E56" s="625" t="s">
        <v>675</v>
      </c>
    </row>
    <row r="57" spans="1:5" ht="6" customHeight="1">
      <c r="A57" s="1567"/>
      <c r="B57" s="1568"/>
      <c r="C57" s="626"/>
      <c r="D57" s="626"/>
      <c r="E57" s="626"/>
    </row>
    <row r="58" spans="1:5">
      <c r="A58" s="1566"/>
      <c r="B58" s="1569" t="s">
        <v>915</v>
      </c>
      <c r="C58" s="1565">
        <f>+C11</f>
        <v>88528385</v>
      </c>
      <c r="D58" s="1565">
        <f>+D11</f>
        <v>65267018</v>
      </c>
      <c r="E58" s="1565">
        <f>+E11</f>
        <v>58286766</v>
      </c>
    </row>
    <row r="59" spans="1:5">
      <c r="A59" s="1566"/>
      <c r="B59" s="1569"/>
      <c r="C59" s="1565"/>
      <c r="D59" s="1565"/>
      <c r="E59" s="1565"/>
    </row>
    <row r="60" spans="1:5">
      <c r="A60" s="1566"/>
      <c r="B60" s="628" t="s">
        <v>916</v>
      </c>
      <c r="C60" s="722">
        <f>+C61-C62</f>
        <v>-10000000</v>
      </c>
      <c r="D60" s="722">
        <f>+D61-D62</f>
        <v>-7499988</v>
      </c>
      <c r="E60" s="722">
        <f>+E61-E62</f>
        <v>-7499988</v>
      </c>
    </row>
    <row r="61" spans="1:5">
      <c r="A61" s="1566"/>
      <c r="B61" s="627" t="s">
        <v>909</v>
      </c>
      <c r="C61" s="722">
        <f>+C43</f>
        <v>0</v>
      </c>
      <c r="D61" s="722">
        <f>+D43</f>
        <v>0</v>
      </c>
      <c r="E61" s="722">
        <f>+E43</f>
        <v>0</v>
      </c>
    </row>
    <row r="62" spans="1:5">
      <c r="A62" s="1566"/>
      <c r="B62" s="627" t="s">
        <v>912</v>
      </c>
      <c r="C62" s="722">
        <f>+C46</f>
        <v>10000000</v>
      </c>
      <c r="D62" s="722">
        <f>+D46</f>
        <v>7499988</v>
      </c>
      <c r="E62" s="722">
        <f>+E46</f>
        <v>7499988</v>
      </c>
    </row>
    <row r="63" spans="1:5" ht="5.25" customHeight="1">
      <c r="A63" s="1566"/>
      <c r="B63" s="770"/>
      <c r="C63" s="722"/>
      <c r="D63" s="722"/>
      <c r="E63" s="722"/>
    </row>
    <row r="64" spans="1:5">
      <c r="A64" s="769"/>
      <c r="B64" s="770" t="s">
        <v>894</v>
      </c>
      <c r="C64" s="722">
        <f>+C16</f>
        <v>78528385</v>
      </c>
      <c r="D64" s="722">
        <f>+D16</f>
        <v>69045369</v>
      </c>
      <c r="E64" s="722">
        <f>+E16</f>
        <v>57920607</v>
      </c>
    </row>
    <row r="65" spans="1:5" ht="6.75" customHeight="1">
      <c r="A65" s="769"/>
      <c r="B65" s="770"/>
      <c r="C65" s="722"/>
      <c r="D65" s="722"/>
      <c r="E65" s="722"/>
    </row>
    <row r="66" spans="1:5">
      <c r="A66" s="769"/>
      <c r="B66" s="770" t="s">
        <v>897</v>
      </c>
      <c r="C66" s="723"/>
      <c r="D66" s="729">
        <f>+D20</f>
        <v>0</v>
      </c>
      <c r="E66" s="729">
        <f>+E20</f>
        <v>0</v>
      </c>
    </row>
    <row r="67" spans="1:5">
      <c r="A67" s="769"/>
      <c r="B67" s="770"/>
      <c r="C67" s="722"/>
      <c r="D67" s="722"/>
      <c r="E67" s="722"/>
    </row>
    <row r="68" spans="1:5">
      <c r="A68" s="1563"/>
      <c r="B68" s="617" t="s">
        <v>917</v>
      </c>
      <c r="C68" s="725">
        <f>+C11+C60-C16+C20</f>
        <v>0</v>
      </c>
      <c r="D68" s="725">
        <f>+D11+D60-D16+D20</f>
        <v>-11278339</v>
      </c>
      <c r="E68" s="725">
        <f>+E11+E60-E16+E20</f>
        <v>-7133829</v>
      </c>
    </row>
    <row r="69" spans="1:5">
      <c r="A69" s="1563"/>
      <c r="B69" s="629"/>
      <c r="C69" s="722" t="s">
        <v>248</v>
      </c>
      <c r="D69" s="722" t="s">
        <v>248</v>
      </c>
      <c r="E69" s="722" t="s">
        <v>248</v>
      </c>
    </row>
    <row r="70" spans="1:5" ht="18">
      <c r="A70" s="1563"/>
      <c r="B70" s="617" t="s">
        <v>918</v>
      </c>
      <c r="C70" s="725">
        <f>+C68-C60</f>
        <v>10000000</v>
      </c>
      <c r="D70" s="725">
        <f>+D68-D60</f>
        <v>-3778351</v>
      </c>
      <c r="E70" s="725">
        <f>+E68-E60</f>
        <v>366159</v>
      </c>
    </row>
    <row r="71" spans="1:5" ht="15.75" thickBot="1">
      <c r="A71" s="1564"/>
      <c r="B71" s="630"/>
      <c r="C71" s="644" t="s">
        <v>248</v>
      </c>
      <c r="D71" s="645" t="s">
        <v>248</v>
      </c>
      <c r="E71" s="644" t="s">
        <v>248</v>
      </c>
    </row>
    <row r="72" spans="1:5" ht="5.25" customHeight="1" thickBot="1"/>
    <row r="73" spans="1:5">
      <c r="A73" s="1570" t="s">
        <v>250</v>
      </c>
      <c r="B73" s="1571"/>
      <c r="C73" s="1574" t="s">
        <v>907</v>
      </c>
      <c r="D73" s="1458" t="s">
        <v>444</v>
      </c>
      <c r="E73" s="624" t="s">
        <v>888</v>
      </c>
    </row>
    <row r="74" spans="1:5" ht="15.75" thickBot="1">
      <c r="A74" s="1572"/>
      <c r="B74" s="1573"/>
      <c r="C74" s="1575"/>
      <c r="D74" s="1459"/>
      <c r="E74" s="625" t="s">
        <v>675</v>
      </c>
    </row>
    <row r="75" spans="1:5">
      <c r="A75" s="1567"/>
      <c r="B75" s="1568"/>
      <c r="C75" s="626"/>
      <c r="D75" s="626"/>
      <c r="E75" s="626"/>
    </row>
    <row r="76" spans="1:5">
      <c r="A76" s="1566"/>
      <c r="B76" s="1569" t="s">
        <v>891</v>
      </c>
      <c r="C76" s="1565">
        <f>+C12</f>
        <v>0</v>
      </c>
      <c r="D76" s="1565">
        <f>+D12</f>
        <v>0</v>
      </c>
      <c r="E76" s="1565">
        <f>+E12</f>
        <v>0</v>
      </c>
    </row>
    <row r="77" spans="1:5">
      <c r="A77" s="1566"/>
      <c r="B77" s="1569"/>
      <c r="C77" s="1565"/>
      <c r="D77" s="1565"/>
      <c r="E77" s="1565"/>
    </row>
    <row r="78" spans="1:5" ht="18">
      <c r="A78" s="1566"/>
      <c r="B78" s="628" t="s">
        <v>919</v>
      </c>
      <c r="C78" s="722">
        <f>+C79-C80</f>
        <v>0</v>
      </c>
      <c r="D78" s="722">
        <f>+D79-D80</f>
        <v>0</v>
      </c>
      <c r="E78" s="722">
        <f>+E79-E80</f>
        <v>0</v>
      </c>
    </row>
    <row r="79" spans="1:5">
      <c r="A79" s="1566"/>
      <c r="B79" s="627" t="s">
        <v>910</v>
      </c>
      <c r="C79" s="722">
        <f>+C44</f>
        <v>0</v>
      </c>
      <c r="D79" s="722">
        <v>0</v>
      </c>
      <c r="E79" s="722">
        <v>0</v>
      </c>
    </row>
    <row r="80" spans="1:5">
      <c r="A80" s="1566"/>
      <c r="B80" s="627" t="s">
        <v>913</v>
      </c>
      <c r="C80" s="722">
        <f>+C47</f>
        <v>0</v>
      </c>
      <c r="D80" s="722">
        <v>0</v>
      </c>
      <c r="E80" s="722">
        <v>0</v>
      </c>
    </row>
    <row r="81" spans="1:5">
      <c r="A81" s="1566"/>
      <c r="B81" s="770"/>
      <c r="C81" s="722"/>
      <c r="D81" s="722"/>
      <c r="E81" s="722"/>
    </row>
    <row r="82" spans="1:5">
      <c r="A82" s="769"/>
      <c r="B82" s="770" t="s">
        <v>920</v>
      </c>
      <c r="C82" s="722">
        <f>+C17</f>
        <v>0</v>
      </c>
      <c r="D82" s="722">
        <f>+D17</f>
        <v>0</v>
      </c>
      <c r="E82" s="722">
        <f>+E17</f>
        <v>0</v>
      </c>
    </row>
    <row r="83" spans="1:5">
      <c r="A83" s="769"/>
      <c r="B83" s="770"/>
      <c r="C83" s="722" t="s">
        <v>248</v>
      </c>
      <c r="D83" s="722" t="s">
        <v>248</v>
      </c>
      <c r="E83" s="722" t="s">
        <v>248</v>
      </c>
    </row>
    <row r="84" spans="1:5">
      <c r="A84" s="769"/>
      <c r="B84" s="770" t="s">
        <v>898</v>
      </c>
      <c r="C84" s="723"/>
      <c r="D84" s="729">
        <f>+D21</f>
        <v>0</v>
      </c>
      <c r="E84" s="729">
        <f>+E21</f>
        <v>0</v>
      </c>
    </row>
    <row r="85" spans="1:5">
      <c r="A85" s="769"/>
      <c r="B85" s="770"/>
      <c r="C85" s="722"/>
      <c r="D85" s="722"/>
      <c r="E85" s="722"/>
    </row>
    <row r="86" spans="1:5">
      <c r="A86" s="1563"/>
      <c r="B86" s="617" t="s">
        <v>921</v>
      </c>
      <c r="C86" s="724">
        <f>+C76+C78-C82+C84</f>
        <v>0</v>
      </c>
      <c r="D86" s="724">
        <f>+D76+D78-D82+D84</f>
        <v>0</v>
      </c>
      <c r="E86" s="724">
        <f>+E76+E78-E82+E84</f>
        <v>0</v>
      </c>
    </row>
    <row r="87" spans="1:5">
      <c r="A87" s="1563"/>
      <c r="B87" s="629"/>
      <c r="C87" s="725"/>
      <c r="D87" s="725"/>
      <c r="E87" s="725"/>
    </row>
    <row r="88" spans="1:5" ht="18">
      <c r="A88" s="1563"/>
      <c r="B88" s="617" t="s">
        <v>922</v>
      </c>
      <c r="C88" s="726">
        <f>+C86-C78</f>
        <v>0</v>
      </c>
      <c r="D88" s="726">
        <f>+D86-D78</f>
        <v>0</v>
      </c>
      <c r="E88" s="726">
        <f>+E86-E78</f>
        <v>0</v>
      </c>
    </row>
    <row r="89" spans="1:5" ht="15.75" thickBot="1">
      <c r="A89" s="1564"/>
      <c r="B89" s="630"/>
      <c r="C89" s="630"/>
      <c r="D89" s="630"/>
      <c r="E89" s="630"/>
    </row>
  </sheetData>
  <sheetProtection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headerFooter>
    <oddFooter>Página &amp;P</oddFooter>
  </headerFooter>
  <rowBreaks count="1" manualBreakCount="1">
    <brk id="52" max="4" man="1"/>
  </rowBreaks>
  <drawing r:id="rId2"/>
</worksheet>
</file>

<file path=xl/worksheets/sheet37.xml><?xml version="1.0" encoding="utf-8"?>
<worksheet xmlns="http://schemas.openxmlformats.org/spreadsheetml/2006/main" xmlns:r="http://schemas.openxmlformats.org/officeDocument/2006/relationships">
  <sheetPr codeName="Hoja22"/>
  <dimension ref="A1:D31"/>
  <sheetViews>
    <sheetView view="pageBreakPreview" zoomScale="90" zoomScaleSheetLayoutView="90" workbookViewId="0">
      <selection activeCell="A3" sqref="A3:D3"/>
    </sheetView>
  </sheetViews>
  <sheetFormatPr baseColWidth="10" defaultColWidth="11.28515625" defaultRowHeight="16.5"/>
  <cols>
    <col min="1" max="1" width="2.85546875" style="7" customWidth="1"/>
    <col min="2" max="2" width="40.28515625" style="3" customWidth="1"/>
    <col min="3" max="3" width="31.7109375" style="3" customWidth="1"/>
    <col min="4" max="4" width="23" style="3" customWidth="1"/>
    <col min="5" max="16384" width="11.28515625" style="3"/>
  </cols>
  <sheetData>
    <row r="1" spans="1:4">
      <c r="A1" s="1590" t="s">
        <v>23</v>
      </c>
      <c r="B1" s="1590"/>
      <c r="C1" s="1590"/>
      <c r="D1" s="1590"/>
    </row>
    <row r="2" spans="1:4">
      <c r="A2" s="1591" t="s">
        <v>20</v>
      </c>
      <c r="B2" s="1591"/>
      <c r="C2" s="1591"/>
      <c r="D2" s="1591"/>
    </row>
    <row r="3" spans="1:4">
      <c r="A3" s="1590" t="str">
        <f>'ETCA-I-01'!A3:G3</f>
        <v>TELEVISORA DE HERMOSILLO, S.A. de C.V.</v>
      </c>
      <c r="B3" s="1590"/>
      <c r="C3" s="1590"/>
      <c r="D3" s="1590"/>
    </row>
    <row r="4" spans="1:4">
      <c r="A4" s="1591" t="str">
        <f>'ETCA-I-03'!A4:D4</f>
        <v>Del 01 de Enero al 30 de Septiembre de 2019</v>
      </c>
      <c r="B4" s="1591"/>
      <c r="C4" s="1591"/>
      <c r="D4" s="1591"/>
    </row>
    <row r="5" spans="1:4">
      <c r="A5" s="37"/>
      <c r="B5" s="1591" t="s">
        <v>923</v>
      </c>
      <c r="C5" s="1591"/>
      <c r="D5" s="45"/>
    </row>
    <row r="6" spans="1:4" ht="6.75" customHeight="1" thickBot="1"/>
    <row r="7" spans="1:4" s="31" customFormat="1" ht="30" customHeight="1">
      <c r="A7" s="1594" t="s">
        <v>924</v>
      </c>
      <c r="B7" s="1595"/>
      <c r="C7" s="1592" t="s">
        <v>925</v>
      </c>
      <c r="D7" s="1593"/>
    </row>
    <row r="8" spans="1:4" s="31" customFormat="1" ht="32.25" customHeight="1" thickBot="1">
      <c r="A8" s="1596"/>
      <c r="B8" s="1597"/>
      <c r="C8" s="38" t="s">
        <v>926</v>
      </c>
      <c r="D8" s="39" t="s">
        <v>927</v>
      </c>
    </row>
    <row r="9" spans="1:4" s="31" customFormat="1" ht="31.5" customHeight="1">
      <c r="A9" s="34">
        <v>1</v>
      </c>
      <c r="B9" s="43" t="s">
        <v>1128</v>
      </c>
      <c r="C9" s="35" t="s">
        <v>1129</v>
      </c>
      <c r="D9" s="36" t="s">
        <v>1132</v>
      </c>
    </row>
    <row r="10" spans="1:4" s="31" customFormat="1" ht="31.5" customHeight="1">
      <c r="A10" s="34">
        <v>2</v>
      </c>
      <c r="B10" s="43" t="s">
        <v>1128</v>
      </c>
      <c r="C10" s="35" t="s">
        <v>1130</v>
      </c>
      <c r="D10" s="36">
        <v>45409949</v>
      </c>
    </row>
    <row r="11" spans="1:4" s="31" customFormat="1" ht="31.5" customHeight="1">
      <c r="A11" s="34">
        <v>3</v>
      </c>
      <c r="B11" s="43" t="s">
        <v>1128</v>
      </c>
      <c r="C11" s="35" t="s">
        <v>1131</v>
      </c>
      <c r="D11" s="36" t="s">
        <v>1133</v>
      </c>
    </row>
    <row r="12" spans="1:4" s="31" customFormat="1" ht="31.5" customHeight="1">
      <c r="A12" s="34">
        <v>4</v>
      </c>
      <c r="B12" s="43" t="s">
        <v>1128</v>
      </c>
      <c r="C12" s="35" t="s">
        <v>1131</v>
      </c>
      <c r="D12" s="36" t="s">
        <v>1134</v>
      </c>
    </row>
    <row r="13" spans="1:4" s="31" customFormat="1" ht="31.5" customHeight="1">
      <c r="A13" s="34">
        <v>5</v>
      </c>
      <c r="B13" s="43" t="s">
        <v>1128</v>
      </c>
      <c r="C13" s="35" t="s">
        <v>1131</v>
      </c>
      <c r="D13" s="36">
        <v>51500593097</v>
      </c>
    </row>
    <row r="14" spans="1:4" s="31" customFormat="1" ht="31.5" customHeight="1">
      <c r="A14" s="34">
        <v>6</v>
      </c>
      <c r="B14" s="43"/>
      <c r="C14" s="35"/>
      <c r="D14" s="36"/>
    </row>
    <row r="15" spans="1:4" s="31" customFormat="1" ht="31.5" customHeight="1">
      <c r="A15" s="34">
        <v>7</v>
      </c>
      <c r="B15" s="43"/>
      <c r="C15" s="35"/>
      <c r="D15" s="36"/>
    </row>
    <row r="16" spans="1:4" s="31" customFormat="1" ht="31.5" customHeight="1">
      <c r="A16" s="34">
        <v>8</v>
      </c>
      <c r="B16" s="43"/>
      <c r="C16" s="35"/>
      <c r="D16" s="36"/>
    </row>
    <row r="17" spans="1:4" s="31" customFormat="1" ht="31.5" customHeight="1">
      <c r="A17" s="34">
        <v>9</v>
      </c>
      <c r="B17" s="43"/>
      <c r="C17" s="35"/>
      <c r="D17" s="36"/>
    </row>
    <row r="18" spans="1:4" s="31" customFormat="1" ht="31.5" customHeight="1">
      <c r="A18" s="34"/>
      <c r="B18" s="43"/>
      <c r="C18" s="35"/>
      <c r="D18" s="36"/>
    </row>
    <row r="19" spans="1:4" s="31" customFormat="1" ht="31.5" customHeight="1">
      <c r="A19" s="34"/>
      <c r="B19" s="43"/>
      <c r="C19" s="35"/>
      <c r="D19" s="36"/>
    </row>
    <row r="20" spans="1:4" s="31" customFormat="1" ht="31.5" customHeight="1">
      <c r="A20" s="34"/>
      <c r="B20" s="43"/>
      <c r="C20" s="35"/>
      <c r="D20" s="36"/>
    </row>
    <row r="21" spans="1:4" s="31" customFormat="1" ht="31.5" customHeight="1">
      <c r="A21" s="34"/>
      <c r="B21" s="43"/>
      <c r="C21" s="35"/>
      <c r="D21" s="36"/>
    </row>
    <row r="22" spans="1:4" s="31" customFormat="1" ht="31.5" customHeight="1">
      <c r="A22" s="34"/>
      <c r="B22" s="43"/>
      <c r="C22" s="35"/>
      <c r="D22" s="36"/>
    </row>
    <row r="23" spans="1:4" s="31" customFormat="1" ht="31.5" customHeight="1">
      <c r="A23" s="34"/>
      <c r="B23" s="43"/>
      <c r="C23" s="35"/>
      <c r="D23" s="36"/>
    </row>
    <row r="24" spans="1:4" s="31" customFormat="1" ht="31.5" customHeight="1">
      <c r="A24" s="34">
        <v>10</v>
      </c>
      <c r="B24" s="43"/>
      <c r="C24" s="35"/>
      <c r="D24" s="36"/>
    </row>
    <row r="25" spans="1:4" s="31" customFormat="1" ht="31.5" customHeight="1">
      <c r="A25" s="1586"/>
      <c r="B25" s="1587"/>
      <c r="C25" s="1588"/>
      <c r="D25" s="1589"/>
    </row>
    <row r="26" spans="1:4">
      <c r="A26" s="432" t="s">
        <v>84</v>
      </c>
      <c r="B26" s="44"/>
    </row>
    <row r="27" spans="1:4">
      <c r="A27" s="432"/>
      <c r="B27" s="44"/>
    </row>
    <row r="28" spans="1:4">
      <c r="A28" s="432"/>
      <c r="B28" s="44"/>
    </row>
    <row r="29" spans="1:4">
      <c r="A29" s="432"/>
      <c r="B29" s="44"/>
    </row>
    <row r="30" spans="1:4">
      <c r="A30" s="3"/>
    </row>
    <row r="31" spans="1:4" ht="18.75">
      <c r="B31" s="385" t="s">
        <v>928</v>
      </c>
    </row>
  </sheetData>
  <mergeCells count="8">
    <mergeCell ref="A25:D25"/>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8.xml><?xml version="1.0" encoding="utf-8"?>
<worksheet xmlns="http://schemas.openxmlformats.org/spreadsheetml/2006/main" xmlns:r="http://schemas.openxmlformats.org/officeDocument/2006/relationships">
  <sheetPr>
    <tabColor rgb="FFFF0000"/>
  </sheetPr>
  <dimension ref="A1:F63"/>
  <sheetViews>
    <sheetView view="pageBreakPreview" zoomScaleSheetLayoutView="100" workbookViewId="0">
      <selection activeCell="A3" sqref="A3:F3"/>
    </sheetView>
  </sheetViews>
  <sheetFormatPr baseColWidth="10" defaultRowHeight="13.5"/>
  <cols>
    <col min="1" max="1" width="6" style="1107" bestFit="1" customWidth="1"/>
    <col min="2" max="2" width="28.5703125" style="1101" customWidth="1"/>
    <col min="3" max="3" width="9.140625" style="1120" customWidth="1"/>
    <col min="4" max="4" width="10.42578125" style="1185" customWidth="1"/>
    <col min="5" max="5" width="9" style="1120" customWidth="1"/>
    <col min="6" max="6" width="52.85546875" style="1123" customWidth="1"/>
    <col min="7" max="16384" width="11.42578125" style="1101"/>
  </cols>
  <sheetData>
    <row r="1" spans="1:6" ht="18" customHeight="1">
      <c r="A1" s="1604" t="s">
        <v>1359</v>
      </c>
      <c r="B1" s="1605"/>
      <c r="C1" s="1605"/>
      <c r="D1" s="1605"/>
      <c r="E1" s="1605"/>
      <c r="F1" s="1606"/>
    </row>
    <row r="2" spans="1:6" ht="13.5" customHeight="1">
      <c r="A2" s="1102"/>
      <c r="B2" s="1613" t="s">
        <v>1425</v>
      </c>
      <c r="C2" s="1613"/>
      <c r="D2" s="1613"/>
      <c r="E2" s="1613"/>
      <c r="F2" s="1103" t="s">
        <v>1424</v>
      </c>
    </row>
    <row r="3" spans="1:6" ht="14.25" customHeight="1">
      <c r="A3" s="1607" t="s">
        <v>1393</v>
      </c>
      <c r="B3" s="1608"/>
      <c r="C3" s="1608"/>
      <c r="D3" s="1608"/>
      <c r="E3" s="1608"/>
      <c r="F3" s="1609"/>
    </row>
    <row r="4" spans="1:6" s="1107" customFormat="1" ht="51">
      <c r="A4" s="1104" t="s">
        <v>1360</v>
      </c>
      <c r="B4" s="1104" t="s">
        <v>1361</v>
      </c>
      <c r="C4" s="1105" t="s">
        <v>1362</v>
      </c>
      <c r="D4" s="1176" t="s">
        <v>1395</v>
      </c>
      <c r="E4" s="1105" t="s">
        <v>1363</v>
      </c>
      <c r="F4" s="1106" t="s">
        <v>1364</v>
      </c>
    </row>
    <row r="5" spans="1:6" s="1107" customFormat="1" ht="14.25" customHeight="1">
      <c r="A5" s="1177">
        <v>11303</v>
      </c>
      <c r="B5" s="1178" t="s">
        <v>1141</v>
      </c>
      <c r="C5" s="1108">
        <v>2893787</v>
      </c>
      <c r="D5" s="1179">
        <v>2772506</v>
      </c>
      <c r="E5" s="1108">
        <f t="shared" ref="E5:E15" si="0">+D5-C5</f>
        <v>-121281</v>
      </c>
      <c r="F5" s="1610" t="s">
        <v>1396</v>
      </c>
    </row>
    <row r="6" spans="1:6" s="1107" customFormat="1">
      <c r="A6" s="1177">
        <v>11308</v>
      </c>
      <c r="B6" s="1178" t="s">
        <v>1142</v>
      </c>
      <c r="C6" s="1108">
        <v>1688612</v>
      </c>
      <c r="D6" s="1179">
        <v>1793346</v>
      </c>
      <c r="E6" s="1108">
        <f t="shared" si="0"/>
        <v>104734</v>
      </c>
      <c r="F6" s="1611"/>
    </row>
    <row r="7" spans="1:6" s="1107" customFormat="1">
      <c r="A7" s="1177">
        <v>12101</v>
      </c>
      <c r="B7" s="1178" t="s">
        <v>775</v>
      </c>
      <c r="C7" s="1108">
        <v>526349</v>
      </c>
      <c r="D7" s="1179">
        <v>419031</v>
      </c>
      <c r="E7" s="1108">
        <f t="shared" si="0"/>
        <v>-107318</v>
      </c>
      <c r="F7" s="1611"/>
    </row>
    <row r="8" spans="1:6" s="1107" customFormat="1">
      <c r="A8" s="1177">
        <v>13201</v>
      </c>
      <c r="B8" s="1178" t="s">
        <v>781</v>
      </c>
      <c r="C8" s="1108">
        <v>2839394</v>
      </c>
      <c r="D8" s="1179">
        <v>2838991</v>
      </c>
      <c r="E8" s="1108">
        <f t="shared" si="0"/>
        <v>-403</v>
      </c>
      <c r="F8" s="1611"/>
    </row>
    <row r="9" spans="1:6" s="1107" customFormat="1">
      <c r="A9" s="1177">
        <v>13202</v>
      </c>
      <c r="B9" s="1178" t="s">
        <v>782</v>
      </c>
      <c r="C9" s="1108">
        <v>4469692</v>
      </c>
      <c r="D9" s="1179">
        <v>4831617</v>
      </c>
      <c r="E9" s="1108">
        <f t="shared" si="0"/>
        <v>361925</v>
      </c>
      <c r="F9" s="1611"/>
    </row>
    <row r="10" spans="1:6" s="1107" customFormat="1">
      <c r="A10" s="1177">
        <v>13301</v>
      </c>
      <c r="B10" s="1178" t="s">
        <v>1143</v>
      </c>
      <c r="C10" s="1108">
        <v>665748</v>
      </c>
      <c r="D10" s="1179">
        <v>578950</v>
      </c>
      <c r="E10" s="1108">
        <f t="shared" si="0"/>
        <v>-86798</v>
      </c>
      <c r="F10" s="1611"/>
    </row>
    <row r="11" spans="1:6" s="1107" customFormat="1">
      <c r="A11" s="1177">
        <v>14101</v>
      </c>
      <c r="B11" s="1178" t="s">
        <v>1145</v>
      </c>
      <c r="C11" s="1108">
        <v>2980120</v>
      </c>
      <c r="D11" s="1179">
        <v>3169162</v>
      </c>
      <c r="E11" s="1108">
        <f t="shared" si="0"/>
        <v>189042</v>
      </c>
      <c r="F11" s="1611"/>
    </row>
    <row r="12" spans="1:6" s="1107" customFormat="1">
      <c r="A12" s="1177">
        <v>15404</v>
      </c>
      <c r="B12" s="1178" t="s">
        <v>1152</v>
      </c>
      <c r="C12" s="1108">
        <v>2028562</v>
      </c>
      <c r="D12" s="1179">
        <v>1507570</v>
      </c>
      <c r="E12" s="1108">
        <f t="shared" si="0"/>
        <v>-520992</v>
      </c>
      <c r="F12" s="1611"/>
    </row>
    <row r="13" spans="1:6" s="1107" customFormat="1">
      <c r="A13" s="1177">
        <v>15413</v>
      </c>
      <c r="B13" s="1178" t="s">
        <v>1153</v>
      </c>
      <c r="C13" s="1108">
        <v>7943</v>
      </c>
      <c r="D13" s="1179">
        <v>8686</v>
      </c>
      <c r="E13" s="1108">
        <f t="shared" si="0"/>
        <v>743</v>
      </c>
      <c r="F13" s="1611"/>
    </row>
    <row r="14" spans="1:6" s="1107" customFormat="1">
      <c r="A14" s="1177">
        <v>15901</v>
      </c>
      <c r="B14" s="1178" t="s">
        <v>1154</v>
      </c>
      <c r="C14" s="1108">
        <v>1309138</v>
      </c>
      <c r="D14" s="1179">
        <v>1548590</v>
      </c>
      <c r="E14" s="1108">
        <f t="shared" si="0"/>
        <v>239452</v>
      </c>
      <c r="F14" s="1611"/>
    </row>
    <row r="15" spans="1:6" s="1107" customFormat="1">
      <c r="A15" s="1177">
        <v>17102</v>
      </c>
      <c r="B15" s="1178" t="s">
        <v>1156</v>
      </c>
      <c r="C15" s="1108">
        <v>1707275</v>
      </c>
      <c r="D15" s="1179">
        <v>1648171</v>
      </c>
      <c r="E15" s="1108">
        <f t="shared" si="0"/>
        <v>-59104</v>
      </c>
      <c r="F15" s="1612"/>
    </row>
    <row r="16" spans="1:6" s="1110" customFormat="1" ht="31.5" customHeight="1">
      <c r="A16" s="1115" t="s">
        <v>1161</v>
      </c>
      <c r="B16" s="1116" t="s">
        <v>1162</v>
      </c>
      <c r="C16" s="1180">
        <v>109561</v>
      </c>
      <c r="D16" s="1181">
        <v>112837</v>
      </c>
      <c r="E16" s="1108">
        <f>+D16-C16</f>
        <v>3276</v>
      </c>
      <c r="F16" s="1109" t="s">
        <v>1397</v>
      </c>
    </row>
    <row r="17" spans="1:6" s="1110" customFormat="1" ht="36.75" customHeight="1">
      <c r="A17" s="1104" t="s">
        <v>1171</v>
      </c>
      <c r="B17" s="1182" t="s">
        <v>1398</v>
      </c>
      <c r="C17" s="1181">
        <v>163902</v>
      </c>
      <c r="D17" s="1181">
        <v>175985</v>
      </c>
      <c r="E17" s="1108">
        <f t="shared" ref="E17:E56" si="1">+D17-C17</f>
        <v>12083</v>
      </c>
      <c r="F17" s="1109" t="s">
        <v>1399</v>
      </c>
    </row>
    <row r="18" spans="1:6" s="1110" customFormat="1" ht="37.5" customHeight="1">
      <c r="A18" s="1104" t="s">
        <v>1175</v>
      </c>
      <c r="B18" s="1116" t="s">
        <v>1176</v>
      </c>
      <c r="C18" s="1180">
        <v>7635</v>
      </c>
      <c r="D18" s="1181">
        <v>8040</v>
      </c>
      <c r="E18" s="1108">
        <f t="shared" si="1"/>
        <v>405</v>
      </c>
      <c r="F18" s="1109" t="s">
        <v>1400</v>
      </c>
    </row>
    <row r="19" spans="1:6" ht="36" customHeight="1">
      <c r="A19" s="1104">
        <v>24801</v>
      </c>
      <c r="B19" s="1112" t="s">
        <v>1178</v>
      </c>
      <c r="C19" s="1108">
        <v>470396</v>
      </c>
      <c r="D19" s="1181">
        <v>403871</v>
      </c>
      <c r="E19" s="1108">
        <f t="shared" si="1"/>
        <v>-66525</v>
      </c>
      <c r="F19" s="1109" t="s">
        <v>1365</v>
      </c>
    </row>
    <row r="20" spans="1:6" s="998" customFormat="1" ht="23.25" customHeight="1">
      <c r="A20" s="1115" t="s">
        <v>1181</v>
      </c>
      <c r="B20" s="1124" t="s">
        <v>1182</v>
      </c>
      <c r="C20" s="1180">
        <v>216</v>
      </c>
      <c r="D20" s="1183">
        <v>533</v>
      </c>
      <c r="E20" s="1108">
        <f t="shared" si="1"/>
        <v>317</v>
      </c>
      <c r="F20" s="1109" t="s">
        <v>1366</v>
      </c>
    </row>
    <row r="21" spans="1:6" s="998" customFormat="1" ht="23.25" customHeight="1">
      <c r="A21" s="1115">
        <v>26101</v>
      </c>
      <c r="B21" s="1116" t="s">
        <v>1186</v>
      </c>
      <c r="C21" s="1180">
        <v>550694</v>
      </c>
      <c r="D21" s="1181">
        <v>550027</v>
      </c>
      <c r="E21" s="1108">
        <f t="shared" si="1"/>
        <v>-667</v>
      </c>
      <c r="F21" s="1109" t="s">
        <v>1397</v>
      </c>
    </row>
    <row r="22" spans="1:6" ht="23.25" customHeight="1">
      <c r="A22" s="1104">
        <v>27101</v>
      </c>
      <c r="B22" s="1112" t="s">
        <v>1190</v>
      </c>
      <c r="C22" s="1108">
        <v>33171</v>
      </c>
      <c r="D22" s="1183">
        <v>92340</v>
      </c>
      <c r="E22" s="1108">
        <f t="shared" si="1"/>
        <v>59169</v>
      </c>
      <c r="F22" s="1109" t="s">
        <v>1367</v>
      </c>
    </row>
    <row r="23" spans="1:6" ht="23.25" customHeight="1">
      <c r="A23" s="1104" t="s">
        <v>1193</v>
      </c>
      <c r="B23" s="1112" t="s">
        <v>1401</v>
      </c>
      <c r="C23" s="1180">
        <v>21801</v>
      </c>
      <c r="D23" s="1181">
        <v>25252</v>
      </c>
      <c r="E23" s="1108">
        <f t="shared" si="1"/>
        <v>3451</v>
      </c>
      <c r="F23" s="1109" t="s">
        <v>1402</v>
      </c>
    </row>
    <row r="24" spans="1:6" ht="23.25" customHeight="1">
      <c r="A24" s="1115" t="s">
        <v>1195</v>
      </c>
      <c r="B24" s="1124" t="s">
        <v>1368</v>
      </c>
      <c r="C24" s="1108">
        <v>61734</v>
      </c>
      <c r="D24" s="1181">
        <v>60025</v>
      </c>
      <c r="E24" s="1108">
        <f t="shared" si="1"/>
        <v>-1709</v>
      </c>
      <c r="F24" s="1109" t="s">
        <v>1366</v>
      </c>
    </row>
    <row r="25" spans="1:6" ht="23.25" customHeight="1">
      <c r="A25" s="1104" t="s">
        <v>1201</v>
      </c>
      <c r="B25" s="1116" t="s">
        <v>1202</v>
      </c>
      <c r="C25" s="1180">
        <v>1340073</v>
      </c>
      <c r="D25" s="1181">
        <v>1323812</v>
      </c>
      <c r="E25" s="1108">
        <f t="shared" si="1"/>
        <v>-16261</v>
      </c>
      <c r="F25" s="1114" t="s">
        <v>1403</v>
      </c>
    </row>
    <row r="26" spans="1:6" ht="23.25" customHeight="1">
      <c r="A26" s="1104" t="s">
        <v>1203</v>
      </c>
      <c r="B26" s="1116" t="s">
        <v>1204</v>
      </c>
      <c r="C26" s="1180">
        <v>50369</v>
      </c>
      <c r="D26" s="1181">
        <v>67325</v>
      </c>
      <c r="E26" s="1108">
        <f t="shared" si="1"/>
        <v>16956</v>
      </c>
      <c r="F26" s="1114" t="s">
        <v>1404</v>
      </c>
    </row>
    <row r="27" spans="1:6" ht="23.25" customHeight="1">
      <c r="A27" s="1104">
        <v>31601</v>
      </c>
      <c r="B27" s="1112" t="s">
        <v>1369</v>
      </c>
      <c r="C27" s="1108">
        <v>400000</v>
      </c>
      <c r="D27" s="1183">
        <v>679821</v>
      </c>
      <c r="E27" s="1108">
        <f t="shared" si="1"/>
        <v>279821</v>
      </c>
      <c r="F27" s="1109" t="s">
        <v>1370</v>
      </c>
    </row>
    <row r="28" spans="1:6" s="998" customFormat="1" ht="23.25" customHeight="1">
      <c r="A28" s="1115" t="s">
        <v>1209</v>
      </c>
      <c r="B28" s="1112" t="s">
        <v>1371</v>
      </c>
      <c r="C28" s="1108">
        <v>412756</v>
      </c>
      <c r="D28" s="1183">
        <v>421764</v>
      </c>
      <c r="E28" s="1108">
        <f t="shared" si="1"/>
        <v>9008</v>
      </c>
      <c r="F28" s="1109" t="s">
        <v>1372</v>
      </c>
    </row>
    <row r="29" spans="1:6" s="998" customFormat="1" ht="23.25" customHeight="1">
      <c r="A29" s="1104" t="s">
        <v>1211</v>
      </c>
      <c r="B29" s="1116" t="s">
        <v>1212</v>
      </c>
      <c r="C29" s="1108">
        <v>18651</v>
      </c>
      <c r="D29" s="1183">
        <v>11272</v>
      </c>
      <c r="E29" s="1108">
        <f t="shared" si="1"/>
        <v>-7379</v>
      </c>
      <c r="F29" s="1114" t="s">
        <v>1405</v>
      </c>
    </row>
    <row r="30" spans="1:6" s="998" customFormat="1" ht="23.25" customHeight="1">
      <c r="A30" s="1104" t="s">
        <v>1213</v>
      </c>
      <c r="B30" s="1116" t="s">
        <v>1214</v>
      </c>
      <c r="C30" s="1108">
        <v>9306</v>
      </c>
      <c r="D30" s="1183">
        <v>10355</v>
      </c>
      <c r="E30" s="1108">
        <f t="shared" si="1"/>
        <v>1049</v>
      </c>
      <c r="F30" s="1114" t="s">
        <v>1406</v>
      </c>
    </row>
    <row r="31" spans="1:6" s="998" customFormat="1" ht="23.25" customHeight="1">
      <c r="A31" s="1104" t="s">
        <v>1219</v>
      </c>
      <c r="B31" s="1116" t="s">
        <v>1220</v>
      </c>
      <c r="C31" s="1108">
        <v>62473</v>
      </c>
      <c r="D31" s="1183">
        <v>68637</v>
      </c>
      <c r="E31" s="1108">
        <f t="shared" si="1"/>
        <v>6164</v>
      </c>
      <c r="F31" s="1114" t="s">
        <v>1407</v>
      </c>
    </row>
    <row r="32" spans="1:6" s="1113" customFormat="1" ht="23.25" customHeight="1">
      <c r="A32" s="1115" t="s">
        <v>1221</v>
      </c>
      <c r="B32" s="1112" t="s">
        <v>1222</v>
      </c>
      <c r="C32" s="1108">
        <v>119666</v>
      </c>
      <c r="D32" s="1183">
        <v>109067</v>
      </c>
      <c r="E32" s="1108">
        <f t="shared" si="1"/>
        <v>-10599</v>
      </c>
      <c r="F32" s="1109" t="s">
        <v>1372</v>
      </c>
    </row>
    <row r="33" spans="1:6" s="1113" customFormat="1" ht="23.25" customHeight="1">
      <c r="A33" s="1104" t="s">
        <v>1223</v>
      </c>
      <c r="B33" s="1116" t="s">
        <v>1224</v>
      </c>
      <c r="C33" s="1108">
        <v>21734</v>
      </c>
      <c r="D33" s="1183">
        <v>22415</v>
      </c>
      <c r="E33" s="1108">
        <f t="shared" si="1"/>
        <v>681</v>
      </c>
      <c r="F33" s="1114" t="s">
        <v>1408</v>
      </c>
    </row>
    <row r="34" spans="1:6" ht="38.25" customHeight="1">
      <c r="A34" s="1104">
        <v>33101</v>
      </c>
      <c r="B34" s="1112" t="s">
        <v>1373</v>
      </c>
      <c r="C34" s="1108">
        <v>2424957</v>
      </c>
      <c r="D34" s="1183">
        <v>2071281</v>
      </c>
      <c r="E34" s="1108">
        <f t="shared" si="1"/>
        <v>-353676</v>
      </c>
      <c r="F34" s="1109" t="s">
        <v>1374</v>
      </c>
    </row>
    <row r="35" spans="1:6" ht="38.25" customHeight="1">
      <c r="A35" s="1104" t="s">
        <v>1231</v>
      </c>
      <c r="B35" s="1116" t="s">
        <v>1232</v>
      </c>
      <c r="C35" s="1108">
        <v>26028</v>
      </c>
      <c r="D35" s="1183">
        <v>27037</v>
      </c>
      <c r="E35" s="1108">
        <f t="shared" si="1"/>
        <v>1009</v>
      </c>
      <c r="F35" s="1114" t="s">
        <v>1409</v>
      </c>
    </row>
    <row r="36" spans="1:6" ht="38.25" customHeight="1">
      <c r="A36" s="1104">
        <v>33401</v>
      </c>
      <c r="B36" s="1112" t="s">
        <v>1375</v>
      </c>
      <c r="C36" s="1108">
        <v>62628</v>
      </c>
      <c r="D36" s="1183">
        <v>217205</v>
      </c>
      <c r="E36" s="1108">
        <f t="shared" si="1"/>
        <v>154577</v>
      </c>
      <c r="F36" s="1114" t="s">
        <v>1376</v>
      </c>
    </row>
    <row r="37" spans="1:6" s="1113" customFormat="1" ht="23.25" customHeight="1">
      <c r="A37" s="1115">
        <v>33603</v>
      </c>
      <c r="B37" s="1112" t="s">
        <v>1235</v>
      </c>
      <c r="C37" s="1108">
        <v>4744</v>
      </c>
      <c r="D37" s="1183">
        <v>4697</v>
      </c>
      <c r="E37" s="1108">
        <f t="shared" si="1"/>
        <v>-47</v>
      </c>
      <c r="F37" s="1109" t="s">
        <v>1377</v>
      </c>
    </row>
    <row r="38" spans="1:6" s="1113" customFormat="1" ht="23.25" customHeight="1">
      <c r="A38" s="1104" t="s">
        <v>1243</v>
      </c>
      <c r="B38" s="1116" t="s">
        <v>1244</v>
      </c>
      <c r="C38" s="1108">
        <v>322308</v>
      </c>
      <c r="D38" s="1183">
        <v>335239</v>
      </c>
      <c r="E38" s="1108">
        <f t="shared" si="1"/>
        <v>12931</v>
      </c>
      <c r="F38" s="1109" t="s">
        <v>1410</v>
      </c>
    </row>
    <row r="39" spans="1:6" s="1113" customFormat="1" ht="24.75" customHeight="1">
      <c r="A39" s="1115">
        <v>34701</v>
      </c>
      <c r="B39" s="1112" t="s">
        <v>1245</v>
      </c>
      <c r="C39" s="1108">
        <v>0</v>
      </c>
      <c r="D39" s="1183">
        <v>47</v>
      </c>
      <c r="E39" s="1108">
        <f t="shared" si="1"/>
        <v>47</v>
      </c>
      <c r="F39" s="1109" t="s">
        <v>1378</v>
      </c>
    </row>
    <row r="40" spans="1:6" s="1113" customFormat="1" ht="23.25" customHeight="1">
      <c r="A40" s="1115" t="s">
        <v>1246</v>
      </c>
      <c r="B40" s="1116" t="s">
        <v>1247</v>
      </c>
      <c r="C40" s="1108">
        <v>1282527</v>
      </c>
      <c r="D40" s="1183">
        <v>999471</v>
      </c>
      <c r="E40" s="1108">
        <f t="shared" si="1"/>
        <v>-283056</v>
      </c>
      <c r="F40" s="1109" t="s">
        <v>1411</v>
      </c>
    </row>
    <row r="41" spans="1:6" ht="23.25" customHeight="1">
      <c r="A41" s="1104">
        <v>35101</v>
      </c>
      <c r="B41" s="1112" t="s">
        <v>1380</v>
      </c>
      <c r="C41" s="1108">
        <v>105758</v>
      </c>
      <c r="D41" s="1183">
        <v>78169</v>
      </c>
      <c r="E41" s="1108">
        <f t="shared" si="1"/>
        <v>-27589</v>
      </c>
      <c r="F41" s="1109" t="s">
        <v>1412</v>
      </c>
    </row>
    <row r="42" spans="1:6" ht="23.25" customHeight="1">
      <c r="A42" s="1104">
        <v>35201</v>
      </c>
      <c r="B42" s="1112" t="s">
        <v>1381</v>
      </c>
      <c r="C42" s="1108">
        <v>104167</v>
      </c>
      <c r="D42" s="1183">
        <v>84047</v>
      </c>
      <c r="E42" s="1108">
        <f t="shared" si="1"/>
        <v>-20120</v>
      </c>
      <c r="F42" s="1109" t="s">
        <v>1379</v>
      </c>
    </row>
    <row r="43" spans="1:6" ht="37.5" customHeight="1">
      <c r="A43" s="1104" t="s">
        <v>1254</v>
      </c>
      <c r="B43" s="1112" t="s">
        <v>1255</v>
      </c>
      <c r="C43" s="1108">
        <v>466542</v>
      </c>
      <c r="D43" s="1183">
        <v>320640</v>
      </c>
      <c r="E43" s="1108">
        <f t="shared" si="1"/>
        <v>-145902</v>
      </c>
      <c r="F43" s="1114" t="s">
        <v>1413</v>
      </c>
    </row>
    <row r="44" spans="1:6" ht="23.25" customHeight="1">
      <c r="A44" s="1104" t="s">
        <v>1256</v>
      </c>
      <c r="B44" s="1112" t="s">
        <v>1414</v>
      </c>
      <c r="C44" s="1108">
        <v>171322</v>
      </c>
      <c r="D44" s="1183">
        <v>205777</v>
      </c>
      <c r="E44" s="1108">
        <f t="shared" si="1"/>
        <v>34455</v>
      </c>
      <c r="F44" s="1114" t="s">
        <v>1415</v>
      </c>
    </row>
    <row r="45" spans="1:6" ht="23.25" customHeight="1">
      <c r="A45" s="1104">
        <v>35801</v>
      </c>
      <c r="B45" s="1112" t="s">
        <v>1382</v>
      </c>
      <c r="C45" s="1108">
        <v>397435</v>
      </c>
      <c r="D45" s="1183">
        <v>480000</v>
      </c>
      <c r="E45" s="1108">
        <f t="shared" si="1"/>
        <v>82565</v>
      </c>
      <c r="F45" s="1114" t="s">
        <v>1383</v>
      </c>
    </row>
    <row r="46" spans="1:6" ht="23.25" customHeight="1">
      <c r="A46" s="1104">
        <v>36201</v>
      </c>
      <c r="B46" s="1112" t="s">
        <v>1384</v>
      </c>
      <c r="C46" s="1108">
        <v>0</v>
      </c>
      <c r="D46" s="1183">
        <v>10500</v>
      </c>
      <c r="E46" s="1108">
        <f t="shared" si="1"/>
        <v>10500</v>
      </c>
      <c r="F46" s="1114" t="s">
        <v>1385</v>
      </c>
    </row>
    <row r="47" spans="1:6" ht="23.25" customHeight="1">
      <c r="A47" s="1104">
        <v>36301</v>
      </c>
      <c r="B47" s="1112" t="s">
        <v>1386</v>
      </c>
      <c r="C47" s="1108">
        <v>538763</v>
      </c>
      <c r="D47" s="1183">
        <v>349272</v>
      </c>
      <c r="E47" s="1108">
        <f t="shared" si="1"/>
        <v>-189491</v>
      </c>
      <c r="F47" s="1109" t="s">
        <v>1387</v>
      </c>
    </row>
    <row r="48" spans="1:6" ht="23.25" customHeight="1">
      <c r="A48" s="1104" t="s">
        <v>1268</v>
      </c>
      <c r="B48" s="1112" t="s">
        <v>1416</v>
      </c>
      <c r="C48" s="1108">
        <v>34751</v>
      </c>
      <c r="D48" s="1183">
        <v>34226</v>
      </c>
      <c r="E48" s="1108">
        <f t="shared" si="1"/>
        <v>-525</v>
      </c>
      <c r="F48" s="1109" t="s">
        <v>1417</v>
      </c>
    </row>
    <row r="49" spans="1:6" ht="23.25" customHeight="1">
      <c r="A49" s="1104">
        <v>37201</v>
      </c>
      <c r="B49" s="1112" t="s">
        <v>1272</v>
      </c>
      <c r="C49" s="1108">
        <v>20528</v>
      </c>
      <c r="D49" s="1183">
        <v>16173</v>
      </c>
      <c r="E49" s="1108">
        <f t="shared" si="1"/>
        <v>-4355</v>
      </c>
      <c r="F49" s="1109" t="s">
        <v>1379</v>
      </c>
    </row>
    <row r="50" spans="1:6" ht="23.25" customHeight="1">
      <c r="A50" s="1104" t="s">
        <v>1273</v>
      </c>
      <c r="B50" s="1112" t="s">
        <v>1274</v>
      </c>
      <c r="C50" s="1108">
        <v>220249</v>
      </c>
      <c r="D50" s="1183">
        <v>211328</v>
      </c>
      <c r="E50" s="1108">
        <f t="shared" si="1"/>
        <v>-8921</v>
      </c>
      <c r="F50" s="1109" t="s">
        <v>1379</v>
      </c>
    </row>
    <row r="51" spans="1:6" ht="23.25" customHeight="1">
      <c r="A51" s="1104" t="s">
        <v>1278</v>
      </c>
      <c r="B51" s="1116" t="s">
        <v>1279</v>
      </c>
      <c r="C51" s="1108">
        <v>363774</v>
      </c>
      <c r="D51" s="1183">
        <v>453617</v>
      </c>
      <c r="E51" s="1108">
        <f t="shared" si="1"/>
        <v>89843</v>
      </c>
      <c r="F51" s="1114" t="s">
        <v>1418</v>
      </c>
    </row>
    <row r="52" spans="1:6" ht="34.5" customHeight="1">
      <c r="A52" s="1104" t="s">
        <v>1280</v>
      </c>
      <c r="B52" s="1116" t="s">
        <v>1281</v>
      </c>
      <c r="C52" s="1108">
        <v>35122</v>
      </c>
      <c r="D52" s="1183">
        <v>17597</v>
      </c>
      <c r="E52" s="1108">
        <f t="shared" si="1"/>
        <v>-17525</v>
      </c>
      <c r="F52" s="1109" t="s">
        <v>1419</v>
      </c>
    </row>
    <row r="53" spans="1:6" ht="36" customHeight="1">
      <c r="A53" s="1104" t="s">
        <v>1284</v>
      </c>
      <c r="B53" s="1116" t="s">
        <v>1285</v>
      </c>
      <c r="C53" s="1108">
        <v>196839</v>
      </c>
      <c r="D53" s="1183">
        <v>108204</v>
      </c>
      <c r="E53" s="1108">
        <f t="shared" si="1"/>
        <v>-88635</v>
      </c>
      <c r="F53" s="1109" t="s">
        <v>1420</v>
      </c>
    </row>
    <row r="54" spans="1:6" ht="38.25" customHeight="1">
      <c r="A54" s="1104" t="s">
        <v>1286</v>
      </c>
      <c r="B54" s="1116" t="s">
        <v>1287</v>
      </c>
      <c r="C54" s="1108">
        <v>381322</v>
      </c>
      <c r="D54" s="1183">
        <v>549099</v>
      </c>
      <c r="E54" s="1108">
        <f t="shared" si="1"/>
        <v>167777</v>
      </c>
      <c r="F54" s="1114" t="s">
        <v>1421</v>
      </c>
    </row>
    <row r="55" spans="1:6" ht="23.25" customHeight="1">
      <c r="A55" s="1104">
        <v>51501</v>
      </c>
      <c r="B55" s="1116" t="s">
        <v>1293</v>
      </c>
      <c r="C55" s="1108">
        <v>0</v>
      </c>
      <c r="D55" s="1183">
        <v>16456</v>
      </c>
      <c r="E55" s="1108">
        <f t="shared" si="1"/>
        <v>16456</v>
      </c>
      <c r="F55" s="1598" t="s">
        <v>1422</v>
      </c>
    </row>
    <row r="56" spans="1:6" ht="23.25" customHeight="1">
      <c r="A56" s="1104">
        <v>56501</v>
      </c>
      <c r="B56" s="1116" t="s">
        <v>1297</v>
      </c>
      <c r="C56" s="1108">
        <v>0</v>
      </c>
      <c r="D56" s="1183">
        <v>280441</v>
      </c>
      <c r="E56" s="1108">
        <f t="shared" si="1"/>
        <v>280441</v>
      </c>
      <c r="F56" s="1599"/>
    </row>
    <row r="57" spans="1:6">
      <c r="A57" s="1111"/>
      <c r="B57" s="1116"/>
      <c r="C57" s="1108">
        <f>SUM(C5:C56)</f>
        <v>32130522</v>
      </c>
      <c r="D57" s="1183">
        <f>SUM(D5:D56)+1</f>
        <v>32130522</v>
      </c>
      <c r="E57" s="1108">
        <f>SUM(E5:E56)+1</f>
        <v>0</v>
      </c>
      <c r="F57" s="1117"/>
    </row>
    <row r="58" spans="1:6" ht="78.75" customHeight="1">
      <c r="A58" s="1104" t="s">
        <v>1388</v>
      </c>
      <c r="B58" s="1600" t="s">
        <v>1423</v>
      </c>
      <c r="C58" s="1601"/>
      <c r="D58" s="1601"/>
      <c r="E58" s="1601"/>
      <c r="F58" s="1602"/>
    </row>
    <row r="61" spans="1:6">
      <c r="B61" s="1118"/>
      <c r="C61" s="1119"/>
      <c r="D61" s="1184"/>
      <c r="F61" s="1121"/>
    </row>
    <row r="62" spans="1:6">
      <c r="B62" s="1603" t="s">
        <v>1356</v>
      </c>
      <c r="C62" s="1603"/>
      <c r="D62" s="1603"/>
      <c r="F62" s="1122" t="s">
        <v>1389</v>
      </c>
    </row>
    <row r="63" spans="1:6">
      <c r="B63" s="1603" t="s">
        <v>1357</v>
      </c>
      <c r="C63" s="1603"/>
      <c r="D63" s="1603"/>
      <c r="F63" s="1122" t="s">
        <v>1355</v>
      </c>
    </row>
  </sheetData>
  <mergeCells count="8">
    <mergeCell ref="F55:F56"/>
    <mergeCell ref="B58:F58"/>
    <mergeCell ref="B62:D62"/>
    <mergeCell ref="B63:D63"/>
    <mergeCell ref="A1:F1"/>
    <mergeCell ref="A3:F3"/>
    <mergeCell ref="F5:F15"/>
    <mergeCell ref="B2:E2"/>
  </mergeCells>
  <pageMargins left="0.70866141732283472" right="0.70866141732283472" top="0.74803149606299213" bottom="0.74803149606299213" header="0.31496062992125984" footer="0.31496062992125984"/>
  <pageSetup scale="75" orientation="portrait" r:id="rId1"/>
  <headerFooter>
    <oddFooter>Página &amp;P</oddFooter>
  </headerFooter>
</worksheet>
</file>

<file path=xl/worksheets/sheet39.xml><?xml version="1.0" encoding="utf-8"?>
<worksheet xmlns="http://schemas.openxmlformats.org/spreadsheetml/2006/main" xmlns:r="http://schemas.openxmlformats.org/officeDocument/2006/relationships">
  <sheetPr>
    <tabColor rgb="FFFF0000"/>
  </sheetPr>
  <dimension ref="A1:F81"/>
  <sheetViews>
    <sheetView view="pageBreakPreview" topLeftCell="A10" zoomScale="90" zoomScaleSheetLayoutView="90" workbookViewId="0">
      <selection activeCell="E85" sqref="E85"/>
    </sheetView>
  </sheetViews>
  <sheetFormatPr baseColWidth="10" defaultColWidth="11.28515625" defaultRowHeight="16.5"/>
  <cols>
    <col min="1" max="1" width="6.7109375" style="7" customWidth="1"/>
    <col min="2" max="2" width="25.7109375" style="7" customWidth="1"/>
    <col min="3" max="3" width="23.7109375" style="3" customWidth="1"/>
    <col min="4" max="4" width="23.28515625" style="3" customWidth="1"/>
    <col min="5" max="5" width="23" style="3" customWidth="1"/>
    <col min="6" max="6" width="168.85546875" style="3" customWidth="1"/>
    <col min="7" max="16384" width="11.28515625" style="3"/>
  </cols>
  <sheetData>
    <row r="1" spans="1:5">
      <c r="A1" s="1590"/>
      <c r="B1" s="1590"/>
      <c r="C1" s="1590"/>
      <c r="D1" s="1590"/>
      <c r="E1" s="1590"/>
    </row>
    <row r="2" spans="1:5">
      <c r="A2" s="1488" t="s">
        <v>1103</v>
      </c>
      <c r="B2" s="1488"/>
      <c r="C2" s="1488"/>
      <c r="D2" s="1488"/>
      <c r="E2" s="1488"/>
    </row>
    <row r="3" spans="1:5">
      <c r="A3" s="1590" t="str">
        <f>+'ETCA-IV-03'!A3:D3</f>
        <v>TELEVISORA DE HERMOSILLO, S.A. de C.V.</v>
      </c>
      <c r="B3" s="1590"/>
      <c r="C3" s="1590"/>
      <c r="D3" s="1590"/>
      <c r="E3" s="1590"/>
    </row>
    <row r="4" spans="1:5">
      <c r="A4" s="1591" t="str">
        <f>+'ETCA-IV-03'!A4:D4</f>
        <v>Del 01 de Enero al 30 de Septiembre de 2019</v>
      </c>
      <c r="B4" s="1591"/>
      <c r="C4" s="1591"/>
      <c r="D4" s="1591"/>
      <c r="E4" s="1591"/>
    </row>
    <row r="5" spans="1:5">
      <c r="A5" s="37"/>
      <c r="B5" s="1616" t="s">
        <v>923</v>
      </c>
      <c r="C5" s="1616"/>
      <c r="D5" s="1616"/>
      <c r="E5" s="45"/>
    </row>
    <row r="6" spans="1:5">
      <c r="A6" s="37"/>
      <c r="B6" s="933"/>
      <c r="C6" s="933"/>
      <c r="D6" s="933"/>
      <c r="E6" s="45"/>
    </row>
    <row r="7" spans="1:5" ht="33" customHeight="1">
      <c r="A7" s="1617" t="s">
        <v>1104</v>
      </c>
      <c r="B7" s="1618"/>
      <c r="C7" s="1618"/>
      <c r="D7" s="1618"/>
      <c r="E7" s="1619"/>
    </row>
    <row r="8" spans="1:5" ht="32.25" customHeight="1">
      <c r="A8" s="1614" t="s">
        <v>925</v>
      </c>
      <c r="B8" s="1614"/>
      <c r="C8" s="1614"/>
      <c r="D8" s="1614"/>
      <c r="E8" s="1615" t="s">
        <v>1100</v>
      </c>
    </row>
    <row r="9" spans="1:5">
      <c r="A9" s="929"/>
      <c r="B9" s="928" t="s">
        <v>926</v>
      </c>
      <c r="C9" s="928" t="s">
        <v>927</v>
      </c>
      <c r="D9" s="928" t="s">
        <v>311</v>
      </c>
      <c r="E9" s="1615"/>
    </row>
    <row r="10" spans="1:5" s="31" customFormat="1" ht="31.5" customHeight="1">
      <c r="A10" s="34">
        <v>1</v>
      </c>
      <c r="B10" s="343" t="s">
        <v>1129</v>
      </c>
      <c r="C10" s="344" t="s">
        <v>1132</v>
      </c>
      <c r="D10" s="945">
        <v>21135</v>
      </c>
      <c r="E10" s="343" t="s">
        <v>1139</v>
      </c>
    </row>
    <row r="11" spans="1:5" s="31" customFormat="1" ht="31.5" customHeight="1">
      <c r="A11" s="34">
        <v>2</v>
      </c>
      <c r="B11" s="343" t="s">
        <v>1130</v>
      </c>
      <c r="C11" s="344">
        <v>45409949</v>
      </c>
      <c r="D11" s="945">
        <v>152343</v>
      </c>
      <c r="E11" s="343" t="s">
        <v>1139</v>
      </c>
    </row>
    <row r="12" spans="1:5" s="31" customFormat="1" ht="31.5" customHeight="1">
      <c r="A12" s="34">
        <v>3</v>
      </c>
      <c r="B12" s="343" t="s">
        <v>1131</v>
      </c>
      <c r="C12" s="344" t="s">
        <v>1133</v>
      </c>
      <c r="D12" s="945">
        <v>503212</v>
      </c>
      <c r="E12" s="343" t="s">
        <v>1139</v>
      </c>
    </row>
    <row r="13" spans="1:5" s="31" customFormat="1" ht="31.5" customHeight="1">
      <c r="A13" s="34">
        <v>4</v>
      </c>
      <c r="B13" s="343" t="s">
        <v>1131</v>
      </c>
      <c r="C13" s="344" t="s">
        <v>1134</v>
      </c>
      <c r="D13" s="945">
        <v>13960</v>
      </c>
      <c r="E13" s="343" t="s">
        <v>1139</v>
      </c>
    </row>
    <row r="14" spans="1:5" s="31" customFormat="1" ht="31.5" customHeight="1">
      <c r="A14" s="34">
        <v>5</v>
      </c>
      <c r="B14" s="343" t="s">
        <v>1131</v>
      </c>
      <c r="C14" s="344">
        <v>51500593097</v>
      </c>
      <c r="D14" s="945">
        <v>510861</v>
      </c>
      <c r="E14" s="343" t="s">
        <v>1139</v>
      </c>
    </row>
    <row r="15" spans="1:5" s="31" customFormat="1" ht="31.5" customHeight="1">
      <c r="A15" s="34">
        <v>6</v>
      </c>
      <c r="B15" s="343" t="s">
        <v>1140</v>
      </c>
      <c r="C15" s="344">
        <v>1022983302</v>
      </c>
      <c r="D15" s="945">
        <v>1800000</v>
      </c>
      <c r="E15" s="343" t="s">
        <v>1139</v>
      </c>
    </row>
    <row r="16" spans="1:5" s="31" customFormat="1" ht="31.5" customHeight="1">
      <c r="A16" s="34">
        <v>7</v>
      </c>
      <c r="B16" s="343" t="s">
        <v>248</v>
      </c>
      <c r="C16" s="343"/>
      <c r="D16" s="945" t="s">
        <v>248</v>
      </c>
      <c r="E16" s="343" t="s">
        <v>248</v>
      </c>
    </row>
    <row r="17" spans="1:6" s="31" customFormat="1" ht="31.5" customHeight="1">
      <c r="A17" s="34">
        <v>8</v>
      </c>
      <c r="B17" s="343"/>
      <c r="C17" s="343"/>
      <c r="D17" s="343"/>
      <c r="E17" s="343"/>
    </row>
    <row r="18" spans="1:6" s="31" customFormat="1" ht="31.5" customHeight="1">
      <c r="A18" s="34">
        <v>9</v>
      </c>
      <c r="B18" s="343"/>
      <c r="C18" s="343"/>
      <c r="D18" s="343"/>
      <c r="E18" s="343"/>
    </row>
    <row r="19" spans="1:6" s="31" customFormat="1" ht="31.5" customHeight="1">
      <c r="A19" s="34">
        <v>10</v>
      </c>
      <c r="B19" s="343"/>
      <c r="C19" s="343"/>
      <c r="D19" s="343"/>
      <c r="E19" s="343"/>
    </row>
    <row r="20" spans="1:6" s="31" customFormat="1" ht="31.5" customHeight="1">
      <c r="A20" s="34">
        <v>11</v>
      </c>
      <c r="B20" s="343"/>
      <c r="C20" s="343"/>
      <c r="D20" s="343"/>
      <c r="E20" s="343"/>
    </row>
    <row r="21" spans="1:6" s="31" customFormat="1" ht="31.5" customHeight="1">
      <c r="A21" s="34">
        <v>12</v>
      </c>
      <c r="B21" s="343"/>
      <c r="C21" s="343"/>
      <c r="D21" s="343"/>
      <c r="E21" s="343"/>
    </row>
    <row r="22" spans="1:6" s="31" customFormat="1" ht="31.5" customHeight="1">
      <c r="A22" s="34">
        <v>13</v>
      </c>
      <c r="B22" s="343"/>
      <c r="C22" s="343"/>
      <c r="D22" s="343"/>
      <c r="E22" s="343"/>
    </row>
    <row r="23" spans="1:6" s="31" customFormat="1" ht="31.5" customHeight="1">
      <c r="A23" s="34">
        <v>14</v>
      </c>
      <c r="B23" s="343"/>
      <c r="C23" s="343"/>
      <c r="D23" s="343"/>
      <c r="E23" s="343"/>
    </row>
    <row r="24" spans="1:6" s="31" customFormat="1" ht="31.5" customHeight="1">
      <c r="A24" s="34">
        <v>15</v>
      </c>
      <c r="B24" s="343"/>
      <c r="C24" s="343"/>
      <c r="D24" s="343"/>
      <c r="E24" s="343"/>
    </row>
    <row r="25" spans="1:6" s="31" customFormat="1" ht="31.5" customHeight="1">
      <c r="A25" s="34">
        <v>16</v>
      </c>
      <c r="B25" s="343"/>
      <c r="C25" s="343"/>
      <c r="D25" s="343"/>
      <c r="E25" s="343"/>
    </row>
    <row r="26" spans="1:6" s="31" customFormat="1" ht="31.5" customHeight="1">
      <c r="A26" s="34">
        <v>17</v>
      </c>
      <c r="B26" s="343"/>
      <c r="C26" s="343"/>
      <c r="D26" s="343"/>
      <c r="E26" s="343"/>
    </row>
    <row r="27" spans="1:6" s="31" customFormat="1" ht="31.5" customHeight="1">
      <c r="A27" s="34">
        <v>18</v>
      </c>
      <c r="B27" s="343"/>
      <c r="C27" s="343"/>
      <c r="D27" s="343"/>
      <c r="E27" s="343"/>
    </row>
    <row r="28" spans="1:6" s="31" customFormat="1" ht="31.5" customHeight="1">
      <c r="A28" s="34">
        <v>19</v>
      </c>
      <c r="B28" s="343"/>
      <c r="C28" s="343"/>
      <c r="D28" s="343"/>
      <c r="E28" s="343"/>
    </row>
    <row r="29" spans="1:6" s="31" customFormat="1" ht="31.5" customHeight="1">
      <c r="A29" s="34">
        <v>20</v>
      </c>
      <c r="B29" s="343"/>
      <c r="C29" s="343"/>
      <c r="D29" s="343"/>
      <c r="E29" s="343"/>
    </row>
    <row r="30" spans="1:6" s="31" customFormat="1" ht="18.75" customHeight="1">
      <c r="A30" s="930"/>
      <c r="B30" s="931"/>
      <c r="C30" s="936" t="s">
        <v>818</v>
      </c>
      <c r="D30" s="946">
        <f>SUM(D10:D29)</f>
        <v>3001511</v>
      </c>
      <c r="E30" s="932"/>
      <c r="F30" s="935" t="s">
        <v>248</v>
      </c>
    </row>
    <row r="31" spans="1:6" s="432" customFormat="1" ht="15" customHeight="1">
      <c r="A31" s="937" t="s">
        <v>84</v>
      </c>
    </row>
    <row r="32" spans="1:6">
      <c r="A32" s="937" t="s">
        <v>1109</v>
      </c>
    </row>
    <row r="33" spans="1:6" s="432" customFormat="1" ht="12.75">
      <c r="A33" s="937" t="s">
        <v>1108</v>
      </c>
    </row>
    <row r="34" spans="1:6">
      <c r="A34" s="3"/>
      <c r="B34" s="3"/>
    </row>
    <row r="35" spans="1:6" ht="33" customHeight="1">
      <c r="A35" s="1617" t="s">
        <v>1105</v>
      </c>
      <c r="B35" s="1618"/>
      <c r="C35" s="1618"/>
      <c r="D35" s="1618"/>
      <c r="E35" s="1619"/>
    </row>
    <row r="36" spans="1:6" ht="18">
      <c r="A36" s="1614" t="s">
        <v>925</v>
      </c>
      <c r="B36" s="1614"/>
      <c r="C36" s="1614"/>
      <c r="D36" s="1614"/>
      <c r="E36" s="1615" t="s">
        <v>1100</v>
      </c>
    </row>
    <row r="37" spans="1:6">
      <c r="A37" s="929"/>
      <c r="B37" s="928" t="s">
        <v>926</v>
      </c>
      <c r="C37" s="928" t="s">
        <v>927</v>
      </c>
      <c r="D37" s="928" t="s">
        <v>311</v>
      </c>
      <c r="E37" s="1615"/>
    </row>
    <row r="38" spans="1:6">
      <c r="A38" s="34">
        <v>1</v>
      </c>
      <c r="B38" s="343"/>
      <c r="C38" s="343"/>
      <c r="D38" s="343"/>
      <c r="E38" s="343"/>
    </row>
    <row r="39" spans="1:6">
      <c r="A39" s="34">
        <v>2</v>
      </c>
      <c r="B39" s="343"/>
      <c r="C39" s="343"/>
      <c r="D39" s="343"/>
      <c r="E39" s="343"/>
    </row>
    <row r="40" spans="1:6">
      <c r="A40" s="34">
        <v>3</v>
      </c>
      <c r="B40" s="343"/>
      <c r="C40" s="343"/>
      <c r="D40" s="343"/>
      <c r="E40" s="343"/>
    </row>
    <row r="41" spans="1:6">
      <c r="A41" s="34">
        <v>4</v>
      </c>
      <c r="B41" s="343"/>
      <c r="C41" s="343"/>
      <c r="D41" s="343"/>
      <c r="E41" s="343"/>
    </row>
    <row r="42" spans="1:6">
      <c r="A42" s="34">
        <v>5</v>
      </c>
      <c r="B42" s="343"/>
      <c r="C42" s="343"/>
      <c r="D42" s="343"/>
      <c r="E42" s="343"/>
    </row>
    <row r="43" spans="1:6">
      <c r="A43" s="34">
        <v>6</v>
      </c>
      <c r="B43" s="343"/>
      <c r="C43" s="343"/>
      <c r="D43" s="343"/>
      <c r="E43" s="343"/>
    </row>
    <row r="44" spans="1:6">
      <c r="A44" s="34">
        <v>7</v>
      </c>
      <c r="B44" s="343"/>
      <c r="C44" s="343"/>
      <c r="D44" s="343"/>
      <c r="E44" s="343"/>
    </row>
    <row r="45" spans="1:6">
      <c r="A45" s="34">
        <v>8</v>
      </c>
      <c r="B45" s="343"/>
      <c r="C45" s="343"/>
      <c r="D45" s="343"/>
      <c r="E45" s="343"/>
    </row>
    <row r="46" spans="1:6">
      <c r="A46" s="34">
        <v>9</v>
      </c>
      <c r="B46" s="343"/>
      <c r="C46" s="343"/>
      <c r="D46" s="343"/>
      <c r="E46" s="343"/>
    </row>
    <row r="47" spans="1:6" ht="18.75">
      <c r="A47" s="930"/>
      <c r="B47" s="931"/>
      <c r="C47" s="936" t="s">
        <v>818</v>
      </c>
      <c r="D47" s="931">
        <f>SUM(D38:D46)</f>
        <v>0</v>
      </c>
      <c r="E47" s="932"/>
      <c r="F47" s="935" t="str">
        <f>IF(D47='ETCA-I-02'!$B$13,"","VALOR INCORRECTO, DEBE SER IGUAL A LO REPORTADO EN ETCA-I-02 EN LA CUENTA a4) INVERSIONES TEMPORALES (HASTA 3 MESES)")</f>
        <v/>
      </c>
    </row>
    <row r="49" spans="1:6" ht="33.75" customHeight="1">
      <c r="A49" s="1617" t="s">
        <v>1106</v>
      </c>
      <c r="B49" s="1618"/>
      <c r="C49" s="1618"/>
      <c r="D49" s="1618"/>
      <c r="E49" s="1619"/>
    </row>
    <row r="50" spans="1:6" ht="18" customHeight="1">
      <c r="A50" s="1614" t="s">
        <v>925</v>
      </c>
      <c r="B50" s="1614"/>
      <c r="C50" s="1614"/>
      <c r="D50" s="1614"/>
      <c r="E50" s="1615" t="s">
        <v>1100</v>
      </c>
    </row>
    <row r="51" spans="1:6">
      <c r="A51" s="929"/>
      <c r="B51" s="928" t="s">
        <v>926</v>
      </c>
      <c r="C51" s="928" t="s">
        <v>927</v>
      </c>
      <c r="D51" s="928" t="s">
        <v>311</v>
      </c>
      <c r="E51" s="1615"/>
    </row>
    <row r="52" spans="1:6">
      <c r="A52" s="34">
        <v>1</v>
      </c>
      <c r="B52" s="343"/>
      <c r="C52" s="343"/>
      <c r="D52" s="343"/>
      <c r="E52" s="343"/>
    </row>
    <row r="53" spans="1:6">
      <c r="A53" s="34">
        <v>2</v>
      </c>
      <c r="B53" s="343"/>
      <c r="C53" s="343"/>
      <c r="D53" s="343"/>
      <c r="E53" s="343"/>
    </row>
    <row r="54" spans="1:6">
      <c r="A54" s="34">
        <v>3</v>
      </c>
      <c r="B54" s="343"/>
      <c r="C54" s="343"/>
      <c r="D54" s="343"/>
      <c r="E54" s="343"/>
    </row>
    <row r="55" spans="1:6">
      <c r="A55" s="34">
        <v>4</v>
      </c>
      <c r="B55" s="343"/>
      <c r="C55" s="343"/>
      <c r="D55" s="343"/>
      <c r="E55" s="343"/>
    </row>
    <row r="56" spans="1:6">
      <c r="A56" s="34">
        <v>5</v>
      </c>
      <c r="B56" s="343"/>
      <c r="C56" s="343"/>
      <c r="D56" s="343"/>
      <c r="E56" s="343"/>
    </row>
    <row r="57" spans="1:6">
      <c r="A57" s="34">
        <v>6</v>
      </c>
      <c r="B57" s="343"/>
      <c r="C57" s="343"/>
      <c r="D57" s="343"/>
      <c r="E57" s="343"/>
    </row>
    <row r="58" spans="1:6">
      <c r="A58" s="34">
        <v>7</v>
      </c>
      <c r="B58" s="343"/>
      <c r="C58" s="343"/>
      <c r="D58" s="343"/>
      <c r="E58" s="343"/>
    </row>
    <row r="59" spans="1:6">
      <c r="A59" s="34">
        <v>8</v>
      </c>
      <c r="B59" s="343"/>
      <c r="C59" s="343"/>
      <c r="D59" s="343"/>
      <c r="E59" s="343"/>
    </row>
    <row r="60" spans="1:6">
      <c r="A60" s="34">
        <v>9</v>
      </c>
      <c r="B60" s="343"/>
      <c r="C60" s="343"/>
      <c r="D60" s="343"/>
      <c r="E60" s="343"/>
    </row>
    <row r="61" spans="1:6" ht="18.75">
      <c r="A61" s="930"/>
      <c r="B61" s="931"/>
      <c r="C61" s="936" t="s">
        <v>818</v>
      </c>
      <c r="D61" s="931">
        <f>SUM(D52:D60)</f>
        <v>0</v>
      </c>
      <c r="E61" s="932"/>
      <c r="F61" s="935" t="str">
        <f>IF(D61='ETCA-I-02'!$B$18,"","VALOR INCORRECTO, DEBE SER IGUAL A LO REPORTADO EN ETCA-I-02 EN LA CUENTA b1) INVERSIONES FINANCIERAS DE CORTO PLAZO")</f>
        <v/>
      </c>
    </row>
    <row r="63" spans="1:6" ht="33.75" customHeight="1">
      <c r="A63" s="1617" t="s">
        <v>1107</v>
      </c>
      <c r="B63" s="1618"/>
      <c r="C63" s="1618"/>
      <c r="D63" s="1618"/>
      <c r="E63" s="1619"/>
    </row>
    <row r="64" spans="1:6" ht="18">
      <c r="A64" s="1614" t="s">
        <v>925</v>
      </c>
      <c r="B64" s="1614"/>
      <c r="C64" s="1614"/>
      <c r="D64" s="1614"/>
      <c r="E64" s="1615" t="s">
        <v>1100</v>
      </c>
    </row>
    <row r="65" spans="1:6">
      <c r="A65" s="929"/>
      <c r="B65" s="928" t="s">
        <v>926</v>
      </c>
      <c r="C65" s="928" t="s">
        <v>927</v>
      </c>
      <c r="D65" s="928" t="s">
        <v>311</v>
      </c>
      <c r="E65" s="1615"/>
    </row>
    <row r="66" spans="1:6">
      <c r="A66" s="34">
        <v>1</v>
      </c>
      <c r="B66" s="343"/>
      <c r="C66" s="343"/>
      <c r="D66" s="343"/>
      <c r="E66" s="343"/>
    </row>
    <row r="67" spans="1:6">
      <c r="A67" s="34">
        <v>2</v>
      </c>
      <c r="B67" s="343"/>
      <c r="C67" s="343"/>
      <c r="D67" s="343"/>
      <c r="E67" s="343"/>
    </row>
    <row r="68" spans="1:6">
      <c r="A68" s="34">
        <v>3</v>
      </c>
      <c r="B68" s="343"/>
      <c r="C68" s="343"/>
      <c r="D68" s="343"/>
      <c r="E68" s="343"/>
    </row>
    <row r="69" spans="1:6">
      <c r="A69" s="34">
        <v>4</v>
      </c>
      <c r="B69" s="343"/>
      <c r="C69" s="343"/>
      <c r="D69" s="343"/>
      <c r="E69" s="343"/>
    </row>
    <row r="70" spans="1:6">
      <c r="A70" s="34">
        <v>5</v>
      </c>
      <c r="B70" s="343"/>
      <c r="C70" s="343"/>
      <c r="D70" s="343"/>
      <c r="E70" s="343"/>
    </row>
    <row r="71" spans="1:6">
      <c r="A71" s="34">
        <v>6</v>
      </c>
      <c r="B71" s="343"/>
      <c r="C71" s="343"/>
      <c r="D71" s="343"/>
      <c r="E71" s="343"/>
    </row>
    <row r="72" spans="1:6">
      <c r="A72" s="34">
        <v>7</v>
      </c>
      <c r="B72" s="343"/>
      <c r="C72" s="343"/>
      <c r="D72" s="343"/>
      <c r="E72" s="343"/>
    </row>
    <row r="73" spans="1:6">
      <c r="A73" s="34">
        <v>8</v>
      </c>
      <c r="B73" s="343"/>
      <c r="C73" s="343"/>
      <c r="D73" s="343"/>
      <c r="E73" s="343"/>
    </row>
    <row r="74" spans="1:6">
      <c r="A74" s="34">
        <v>9</v>
      </c>
      <c r="B74" s="343"/>
      <c r="C74" s="343"/>
      <c r="D74" s="343"/>
      <c r="E74" s="343"/>
    </row>
    <row r="75" spans="1:6" ht="18.75">
      <c r="A75" s="930"/>
      <c r="B75" s="931"/>
      <c r="C75" s="936" t="s">
        <v>818</v>
      </c>
      <c r="D75" s="931">
        <f>SUM(D66:D74)</f>
        <v>0</v>
      </c>
      <c r="E75" s="932"/>
      <c r="F75" s="935" t="str">
        <f>IF(D75='ETCA-I-02'!$B$48,"","VALOR INCORRECTO, DEBE SER IGUAL A LO REPORTADO EN ETCA-I-02 EN LA CUENTA a) INVERSIONES FINANCIERAS A LARGO PLAZO")</f>
        <v/>
      </c>
    </row>
    <row r="76" spans="1:6">
      <c r="A76" s="937" t="s">
        <v>84</v>
      </c>
      <c r="B76" s="432"/>
      <c r="C76" s="44"/>
    </row>
    <row r="77" spans="1:6">
      <c r="A77" s="937" t="s">
        <v>1109</v>
      </c>
      <c r="B77" s="432"/>
      <c r="C77" s="44"/>
    </row>
    <row r="78" spans="1:6">
      <c r="A78" s="937" t="s">
        <v>1108</v>
      </c>
      <c r="B78" s="432"/>
      <c r="C78" s="432"/>
      <c r="D78" s="432"/>
      <c r="E78" s="432"/>
    </row>
    <row r="79" spans="1:6">
      <c r="A79" s="432"/>
      <c r="B79" s="432"/>
      <c r="C79" s="432"/>
      <c r="D79" s="432"/>
      <c r="E79" s="432"/>
    </row>
    <row r="80" spans="1:6" ht="39" customHeight="1">
      <c r="A80" s="934"/>
      <c r="B80" s="934"/>
      <c r="C80" s="934"/>
      <c r="D80" s="934"/>
      <c r="E80" s="934"/>
    </row>
    <row r="81" spans="1:5" ht="15.75" customHeight="1">
      <c r="A81" s="934"/>
      <c r="B81" s="934"/>
      <c r="C81" s="934"/>
      <c r="D81" s="934"/>
      <c r="E81" s="934"/>
    </row>
  </sheetData>
  <mergeCells count="17">
    <mergeCell ref="A50:D50"/>
    <mergeCell ref="E50:E51"/>
    <mergeCell ref="A63:E63"/>
    <mergeCell ref="A64:D64"/>
    <mergeCell ref="E64:E65"/>
    <mergeCell ref="A36:D36"/>
    <mergeCell ref="A7:E7"/>
    <mergeCell ref="A35:E35"/>
    <mergeCell ref="E36:E37"/>
    <mergeCell ref="A49:E49"/>
    <mergeCell ref="A1:E1"/>
    <mergeCell ref="A2:E2"/>
    <mergeCell ref="A3:E3"/>
    <mergeCell ref="A4:E4"/>
    <mergeCell ref="A8:D8"/>
    <mergeCell ref="E8:E9"/>
    <mergeCell ref="B5:D5"/>
  </mergeCells>
  <printOptions horizontalCentered="1"/>
  <pageMargins left="0.39370078740157483" right="0.39370078740157483" top="0.74803149606299213" bottom="0.74803149606299213" header="0.31496062992125984" footer="0.31496062992125984"/>
  <pageSetup scale="70" orientation="portrait" r:id="rId1"/>
  <headerFooter>
    <oddFooter>Página &amp;P</oddFooter>
  </headerFooter>
  <rowBreaks count="1" manualBreakCount="1">
    <brk id="33" max="4" man="1"/>
  </rowBreaks>
  <drawing r:id="rId2"/>
</worksheet>
</file>

<file path=xl/worksheets/sheet4.xml><?xml version="1.0" encoding="utf-8"?>
<worksheet xmlns="http://schemas.openxmlformats.org/spreadsheetml/2006/main" xmlns:r="http://schemas.openxmlformats.org/officeDocument/2006/relationships">
  <sheetPr codeName="Hoja2">
    <tabColor rgb="FFFFFF00"/>
    <pageSetUpPr fitToPage="1"/>
  </sheetPr>
  <dimension ref="A1:G71"/>
  <sheetViews>
    <sheetView view="pageBreakPreview" topLeftCell="A51" zoomScale="110" zoomScaleSheetLayoutView="110" workbookViewId="0">
      <selection activeCell="C65" sqref="C65"/>
    </sheetView>
  </sheetViews>
  <sheetFormatPr baseColWidth="10" defaultColWidth="11.28515625" defaultRowHeight="16.5"/>
  <cols>
    <col min="1" max="1" width="1.7109375" style="106" customWidth="1"/>
    <col min="2" max="2" width="101.7109375" style="106" bestFit="1" customWidth="1"/>
    <col min="3" max="3" width="18.28515625" style="106" customWidth="1"/>
    <col min="4" max="4" width="18" style="426" customWidth="1"/>
    <col min="5" max="5" width="59.28515625" style="105" customWidth="1"/>
    <col min="6" max="6" width="22.7109375" style="105" customWidth="1"/>
    <col min="7" max="16384" width="11.28515625" style="105"/>
  </cols>
  <sheetData>
    <row r="1" spans="1:7" s="104" customFormat="1" ht="20.25">
      <c r="A1" s="1222" t="s">
        <v>23</v>
      </c>
      <c r="B1" s="1222"/>
      <c r="C1" s="1222"/>
      <c r="D1" s="1222"/>
      <c r="E1" s="414"/>
      <c r="G1" s="49"/>
    </row>
    <row r="2" spans="1:7" ht="15.75">
      <c r="A2" s="1223" t="s">
        <v>1</v>
      </c>
      <c r="B2" s="1223"/>
      <c r="C2" s="1223"/>
      <c r="D2" s="1223"/>
    </row>
    <row r="3" spans="1:7" ht="15.75">
      <c r="A3" s="1234" t="str">
        <f>'ETCA-I-01'!A3</f>
        <v>TELEVISORA DE HERMOSILLO, S.A. de C.V.</v>
      </c>
      <c r="B3" s="1234"/>
      <c r="C3" s="1234"/>
      <c r="D3" s="1234"/>
    </row>
    <row r="4" spans="1:7">
      <c r="A4" s="1224" t="s">
        <v>1391</v>
      </c>
      <c r="B4" s="1224"/>
      <c r="C4" s="1224"/>
      <c r="D4" s="1224"/>
    </row>
    <row r="5" spans="1:7" s="106" customFormat="1" ht="17.25" thickBot="1">
      <c r="A5" s="1229" t="s">
        <v>200</v>
      </c>
      <c r="B5" s="1229"/>
      <c r="C5" s="49"/>
      <c r="D5" s="422"/>
    </row>
    <row r="6" spans="1:7" ht="27.75" customHeight="1" thickBot="1">
      <c r="A6" s="1232"/>
      <c r="B6" s="1233"/>
      <c r="C6" s="806">
        <v>2019</v>
      </c>
      <c r="D6" s="806">
        <v>2018</v>
      </c>
    </row>
    <row r="7" spans="1:7" ht="17.25" thickTop="1">
      <c r="A7" s="107" t="s">
        <v>201</v>
      </c>
      <c r="B7" s="108"/>
      <c r="C7" s="109"/>
      <c r="D7" s="579"/>
    </row>
    <row r="8" spans="1:7">
      <c r="A8" s="110" t="s">
        <v>1047</v>
      </c>
      <c r="B8" s="111"/>
      <c r="C8" s="525">
        <f>SUM(C9:C15)</f>
        <v>53101147</v>
      </c>
      <c r="D8" s="526">
        <f>SUM(D9:D15)</f>
        <v>62101076</v>
      </c>
    </row>
    <row r="9" spans="1:7">
      <c r="A9" s="112"/>
      <c r="B9" s="113" t="s">
        <v>202</v>
      </c>
      <c r="C9" s="527">
        <v>0</v>
      </c>
      <c r="D9" s="528">
        <v>0</v>
      </c>
    </row>
    <row r="10" spans="1:7">
      <c r="A10" s="112"/>
      <c r="B10" s="113" t="s">
        <v>203</v>
      </c>
      <c r="C10" s="527">
        <v>0</v>
      </c>
      <c r="D10" s="528">
        <v>0</v>
      </c>
    </row>
    <row r="11" spans="1:7">
      <c r="A11" s="112"/>
      <c r="B11" s="113" t="s">
        <v>204</v>
      </c>
      <c r="C11" s="527">
        <v>0</v>
      </c>
      <c r="D11" s="528">
        <v>0</v>
      </c>
    </row>
    <row r="12" spans="1:7">
      <c r="A12" s="112"/>
      <c r="B12" s="113" t="s">
        <v>205</v>
      </c>
      <c r="C12" s="527">
        <v>0</v>
      </c>
      <c r="D12" s="528">
        <v>0</v>
      </c>
    </row>
    <row r="13" spans="1:7">
      <c r="A13" s="112"/>
      <c r="B13" s="113" t="s">
        <v>1031</v>
      </c>
      <c r="C13" s="527">
        <v>0</v>
      </c>
      <c r="D13" s="528">
        <v>0</v>
      </c>
    </row>
    <row r="14" spans="1:7">
      <c r="A14" s="112"/>
      <c r="B14" s="113" t="s">
        <v>1032</v>
      </c>
      <c r="C14" s="527">
        <v>0</v>
      </c>
      <c r="D14" s="528">
        <v>0</v>
      </c>
    </row>
    <row r="15" spans="1:7">
      <c r="A15" s="112"/>
      <c r="B15" s="113" t="s">
        <v>1048</v>
      </c>
      <c r="C15" s="527">
        <v>53101147</v>
      </c>
      <c r="D15" s="528">
        <v>62101076</v>
      </c>
    </row>
    <row r="16" spans="1:7" ht="33" customHeight="1">
      <c r="A16" s="1230" t="s">
        <v>1033</v>
      </c>
      <c r="B16" s="1231"/>
      <c r="C16" s="525">
        <f>SUM(C17:C18)</f>
        <v>12165871</v>
      </c>
      <c r="D16" s="526">
        <f>SUM(D17:D18)</f>
        <v>13107073</v>
      </c>
    </row>
    <row r="17" spans="1:4">
      <c r="A17" s="112"/>
      <c r="B17" s="113" t="s">
        <v>1050</v>
      </c>
      <c r="C17" s="527">
        <v>0</v>
      </c>
      <c r="D17" s="528">
        <v>0</v>
      </c>
    </row>
    <row r="18" spans="1:4">
      <c r="A18" s="112"/>
      <c r="B18" s="113" t="s">
        <v>1049</v>
      </c>
      <c r="C18" s="527">
        <v>12165871</v>
      </c>
      <c r="D18" s="528">
        <v>13107073</v>
      </c>
    </row>
    <row r="19" spans="1:4">
      <c r="A19" s="110" t="s">
        <v>207</v>
      </c>
      <c r="B19" s="111"/>
      <c r="C19" s="525">
        <f>SUM(C20:C24)</f>
        <v>161483</v>
      </c>
      <c r="D19" s="526">
        <f>SUM(D20:D24)</f>
        <v>84011</v>
      </c>
    </row>
    <row r="20" spans="1:4">
      <c r="A20" s="112"/>
      <c r="B20" s="113" t="s">
        <v>208</v>
      </c>
      <c r="C20" s="527">
        <v>18409</v>
      </c>
      <c r="D20" s="528">
        <v>3907</v>
      </c>
    </row>
    <row r="21" spans="1:4">
      <c r="A21" s="112"/>
      <c r="B21" s="113" t="s">
        <v>209</v>
      </c>
      <c r="C21" s="527">
        <v>0</v>
      </c>
      <c r="D21" s="528">
        <v>0</v>
      </c>
    </row>
    <row r="22" spans="1:4">
      <c r="A22" s="112"/>
      <c r="B22" s="113" t="s">
        <v>210</v>
      </c>
      <c r="C22" s="527">
        <v>0</v>
      </c>
      <c r="D22" s="528">
        <v>0</v>
      </c>
    </row>
    <row r="23" spans="1:4">
      <c r="A23" s="112"/>
      <c r="B23" s="113" t="s">
        <v>211</v>
      </c>
      <c r="C23" s="527">
        <v>0</v>
      </c>
      <c r="D23" s="528">
        <v>0</v>
      </c>
    </row>
    <row r="24" spans="1:4">
      <c r="A24" s="112"/>
      <c r="B24" s="113" t="s">
        <v>212</v>
      </c>
      <c r="C24" s="527">
        <v>143074</v>
      </c>
      <c r="D24" s="528">
        <v>80104</v>
      </c>
    </row>
    <row r="25" spans="1:4">
      <c r="A25" s="114" t="s">
        <v>213</v>
      </c>
      <c r="B25" s="115"/>
      <c r="C25" s="529">
        <f>C19+C16+C8</f>
        <v>65428501</v>
      </c>
      <c r="D25" s="530">
        <f>D19+D16+D8</f>
        <v>75292160</v>
      </c>
    </row>
    <row r="26" spans="1:4">
      <c r="A26" s="112"/>
      <c r="B26" s="109"/>
      <c r="C26" s="527"/>
      <c r="D26" s="528"/>
    </row>
    <row r="27" spans="1:4">
      <c r="A27" s="107" t="s">
        <v>214</v>
      </c>
      <c r="B27" s="108"/>
      <c r="C27" s="527"/>
      <c r="D27" s="528"/>
    </row>
    <row r="28" spans="1:4">
      <c r="A28" s="110" t="s">
        <v>215</v>
      </c>
      <c r="B28" s="111"/>
      <c r="C28" s="525">
        <f>SUM(C29:C31)</f>
        <v>64726159</v>
      </c>
      <c r="D28" s="526">
        <f>SUM(D29:D31)</f>
        <v>69632474</v>
      </c>
    </row>
    <row r="29" spans="1:4">
      <c r="A29" s="112"/>
      <c r="B29" s="113" t="s">
        <v>216</v>
      </c>
      <c r="C29" s="527">
        <v>54421034</v>
      </c>
      <c r="D29" s="528">
        <v>53128222</v>
      </c>
    </row>
    <row r="30" spans="1:4">
      <c r="A30" s="112"/>
      <c r="B30" s="113" t="s">
        <v>217</v>
      </c>
      <c r="C30" s="527">
        <v>889553</v>
      </c>
      <c r="D30" s="528">
        <v>1287606</v>
      </c>
    </row>
    <row r="31" spans="1:4">
      <c r="A31" s="112"/>
      <c r="B31" s="113" t="s">
        <v>218</v>
      </c>
      <c r="C31" s="527">
        <v>9415572</v>
      </c>
      <c r="D31" s="528">
        <v>15216646</v>
      </c>
    </row>
    <row r="32" spans="1:4">
      <c r="A32" s="110" t="s">
        <v>434</v>
      </c>
      <c r="B32" s="111"/>
      <c r="C32" s="525">
        <f>SUM(C33:C41)</f>
        <v>0</v>
      </c>
      <c r="D32" s="526">
        <f>SUM(D33:D41)</f>
        <v>0</v>
      </c>
    </row>
    <row r="33" spans="1:4">
      <c r="A33" s="112"/>
      <c r="B33" s="113" t="s">
        <v>219</v>
      </c>
      <c r="C33" s="527">
        <v>0</v>
      </c>
      <c r="D33" s="528">
        <v>0</v>
      </c>
    </row>
    <row r="34" spans="1:4">
      <c r="A34" s="112"/>
      <c r="B34" s="113" t="s">
        <v>220</v>
      </c>
      <c r="C34" s="527">
        <v>0</v>
      </c>
      <c r="D34" s="528">
        <v>0</v>
      </c>
    </row>
    <row r="35" spans="1:4">
      <c r="A35" s="112"/>
      <c r="B35" s="113" t="s">
        <v>221</v>
      </c>
      <c r="C35" s="527">
        <v>0</v>
      </c>
      <c r="D35" s="528">
        <v>0</v>
      </c>
    </row>
    <row r="36" spans="1:4">
      <c r="A36" s="112"/>
      <c r="B36" s="113" t="s">
        <v>222</v>
      </c>
      <c r="C36" s="527">
        <v>0</v>
      </c>
      <c r="D36" s="528">
        <v>0</v>
      </c>
    </row>
    <row r="37" spans="1:4">
      <c r="A37" s="112"/>
      <c r="B37" s="113" t="s">
        <v>223</v>
      </c>
      <c r="C37" s="527">
        <v>0</v>
      </c>
      <c r="D37" s="528">
        <v>0</v>
      </c>
    </row>
    <row r="38" spans="1:4">
      <c r="A38" s="112"/>
      <c r="B38" s="113" t="s">
        <v>224</v>
      </c>
      <c r="C38" s="527">
        <v>0</v>
      </c>
      <c r="D38" s="528">
        <v>0</v>
      </c>
    </row>
    <row r="39" spans="1:4">
      <c r="A39" s="112"/>
      <c r="B39" s="113" t="s">
        <v>225</v>
      </c>
      <c r="C39" s="527">
        <v>0</v>
      </c>
      <c r="D39" s="528">
        <v>0</v>
      </c>
    </row>
    <row r="40" spans="1:4">
      <c r="A40" s="112"/>
      <c r="B40" s="113" t="s">
        <v>226</v>
      </c>
      <c r="C40" s="527">
        <v>0</v>
      </c>
      <c r="D40" s="528">
        <v>0</v>
      </c>
    </row>
    <row r="41" spans="1:4">
      <c r="A41" s="112"/>
      <c r="B41" s="113" t="s">
        <v>227</v>
      </c>
      <c r="C41" s="527">
        <v>0</v>
      </c>
      <c r="D41" s="528">
        <v>0</v>
      </c>
    </row>
    <row r="42" spans="1:4">
      <c r="A42" s="110" t="s">
        <v>228</v>
      </c>
      <c r="B42" s="111"/>
      <c r="C42" s="525">
        <f>SUM(C43:C45)</f>
        <v>0</v>
      </c>
      <c r="D42" s="526">
        <f>SUM(D43:D45)</f>
        <v>0</v>
      </c>
    </row>
    <row r="43" spans="1:4">
      <c r="A43" s="112"/>
      <c r="B43" s="113" t="s">
        <v>229</v>
      </c>
      <c r="C43" s="527">
        <v>0</v>
      </c>
      <c r="D43" s="528">
        <v>0</v>
      </c>
    </row>
    <row r="44" spans="1:4">
      <c r="A44" s="112"/>
      <c r="B44" s="113" t="s">
        <v>70</v>
      </c>
      <c r="C44" s="527">
        <v>0</v>
      </c>
      <c r="D44" s="528">
        <v>0</v>
      </c>
    </row>
    <row r="45" spans="1:4">
      <c r="A45" s="112"/>
      <c r="B45" s="113" t="s">
        <v>230</v>
      </c>
      <c r="C45" s="527">
        <v>0</v>
      </c>
      <c r="D45" s="528">
        <v>0</v>
      </c>
    </row>
    <row r="46" spans="1:4">
      <c r="A46" s="110" t="s">
        <v>231</v>
      </c>
      <c r="B46" s="111"/>
      <c r="C46" s="525">
        <f>SUM(C47:C51)</f>
        <v>4022313</v>
      </c>
      <c r="D46" s="526">
        <f>SUM(D47:D51)</f>
        <v>4833694</v>
      </c>
    </row>
    <row r="47" spans="1:4">
      <c r="A47" s="112"/>
      <c r="B47" s="113" t="s">
        <v>232</v>
      </c>
      <c r="C47" s="527">
        <v>4022313</v>
      </c>
      <c r="D47" s="528">
        <v>4833694</v>
      </c>
    </row>
    <row r="48" spans="1:4">
      <c r="A48" s="112"/>
      <c r="B48" s="113" t="s">
        <v>233</v>
      </c>
      <c r="C48" s="527">
        <v>0</v>
      </c>
      <c r="D48" s="528">
        <v>0</v>
      </c>
    </row>
    <row r="49" spans="1:5">
      <c r="A49" s="112"/>
      <c r="B49" s="113" t="s">
        <v>234</v>
      </c>
      <c r="C49" s="527">
        <v>0</v>
      </c>
      <c r="D49" s="528">
        <v>0</v>
      </c>
    </row>
    <row r="50" spans="1:5">
      <c r="A50" s="112"/>
      <c r="B50" s="113" t="s">
        <v>235</v>
      </c>
      <c r="C50" s="527">
        <v>0</v>
      </c>
      <c r="D50" s="528">
        <v>0</v>
      </c>
    </row>
    <row r="51" spans="1:5">
      <c r="A51" s="112"/>
      <c r="B51" s="113" t="s">
        <v>236</v>
      </c>
      <c r="C51" s="527">
        <v>0</v>
      </c>
      <c r="D51" s="528">
        <v>0</v>
      </c>
    </row>
    <row r="52" spans="1:5">
      <c r="A52" s="110" t="s">
        <v>237</v>
      </c>
      <c r="B52" s="111"/>
      <c r="C52" s="529">
        <f>SUM(C53:C58)</f>
        <v>11566405</v>
      </c>
      <c r="D52" s="530">
        <f>SUM(D53:D58)</f>
        <v>11623522</v>
      </c>
    </row>
    <row r="53" spans="1:5">
      <c r="A53" s="112"/>
      <c r="B53" s="113" t="s">
        <v>238</v>
      </c>
      <c r="C53" s="527">
        <v>10247625</v>
      </c>
      <c r="D53" s="528">
        <v>10132554</v>
      </c>
    </row>
    <row r="54" spans="1:5">
      <c r="A54" s="112"/>
      <c r="B54" s="113" t="s">
        <v>239</v>
      </c>
      <c r="C54" s="527">
        <v>0</v>
      </c>
      <c r="D54" s="528">
        <v>0</v>
      </c>
    </row>
    <row r="55" spans="1:5">
      <c r="A55" s="112"/>
      <c r="B55" s="113" t="s">
        <v>240</v>
      </c>
      <c r="C55" s="527">
        <v>0</v>
      </c>
      <c r="D55" s="528">
        <v>0</v>
      </c>
    </row>
    <row r="56" spans="1:5">
      <c r="A56" s="112"/>
      <c r="B56" s="113" t="s">
        <v>1051</v>
      </c>
      <c r="C56" s="527">
        <v>0</v>
      </c>
      <c r="D56" s="528">
        <v>0</v>
      </c>
    </row>
    <row r="57" spans="1:5">
      <c r="A57" s="112"/>
      <c r="B57" s="113" t="s">
        <v>241</v>
      </c>
      <c r="C57" s="527">
        <v>0</v>
      </c>
      <c r="D57" s="528">
        <v>0</v>
      </c>
    </row>
    <row r="58" spans="1:5">
      <c r="A58" s="112"/>
      <c r="B58" s="113" t="s">
        <v>242</v>
      </c>
      <c r="C58" s="527">
        <v>1318780</v>
      </c>
      <c r="D58" s="528">
        <v>1490968</v>
      </c>
    </row>
    <row r="59" spans="1:5">
      <c r="A59" s="110" t="s">
        <v>243</v>
      </c>
      <c r="B59" s="111"/>
      <c r="C59" s="529">
        <f>C60</f>
        <v>0</v>
      </c>
      <c r="D59" s="530">
        <f>D60</f>
        <v>0</v>
      </c>
    </row>
    <row r="60" spans="1:5">
      <c r="A60" s="112"/>
      <c r="B60" s="113" t="s">
        <v>244</v>
      </c>
      <c r="C60" s="527">
        <v>0</v>
      </c>
      <c r="D60" s="528">
        <v>0</v>
      </c>
    </row>
    <row r="61" spans="1:5">
      <c r="A61" s="112"/>
      <c r="B61" s="116"/>
      <c r="C61" s="527"/>
      <c r="D61" s="528"/>
    </row>
    <row r="62" spans="1:5">
      <c r="A62" s="110" t="s">
        <v>245</v>
      </c>
      <c r="B62" s="111"/>
      <c r="C62" s="529">
        <f>C59+C52+C46+C32+C28+C42</f>
        <v>80314877</v>
      </c>
      <c r="D62" s="530">
        <f>D59+D52+D46+D32+D28+D42+1</f>
        <v>86089691</v>
      </c>
    </row>
    <row r="63" spans="1:5">
      <c r="A63" s="112"/>
      <c r="B63" s="116"/>
      <c r="C63" s="527"/>
      <c r="D63" s="528"/>
    </row>
    <row r="64" spans="1:5" ht="20.25">
      <c r="A64" s="110" t="s">
        <v>246</v>
      </c>
      <c r="B64" s="111"/>
      <c r="C64" s="529">
        <f>C25-C62+1</f>
        <v>-14886375</v>
      </c>
      <c r="D64" s="530">
        <f>D25-D62</f>
        <v>-10797531</v>
      </c>
      <c r="E64" s="427" t="str">
        <f>IF((C64-'ETCA-I-01'!F41)&gt;0.9,"ERROR!!!, NO COINCIDEN LOS MONTOS CON LO REPORTADO EN EL FORMATO ETCA-I-01","")</f>
        <v/>
      </c>
    </row>
    <row r="65" spans="1:5" ht="21" thickBot="1">
      <c r="A65" s="117"/>
      <c r="B65" s="118"/>
      <c r="C65" s="118"/>
      <c r="D65" s="423"/>
      <c r="E65" s="427" t="s">
        <v>248</v>
      </c>
    </row>
    <row r="66" spans="1:5" s="416" customFormat="1" ht="16.5" customHeight="1">
      <c r="A66" s="116"/>
      <c r="B66" s="482" t="s">
        <v>247</v>
      </c>
      <c r="C66" s="116"/>
      <c r="D66" s="483"/>
    </row>
    <row r="67" spans="1:5" s="416" customFormat="1" ht="16.5" customHeight="1">
      <c r="A67" s="116"/>
      <c r="B67" s="116"/>
      <c r="C67" s="116" t="s">
        <v>248</v>
      </c>
      <c r="D67" s="483"/>
    </row>
    <row r="68" spans="1:5" s="416" customFormat="1" ht="16.5" customHeight="1">
      <c r="A68" s="116"/>
      <c r="B68" s="116" t="s">
        <v>248</v>
      </c>
      <c r="C68" s="116" t="s">
        <v>248</v>
      </c>
      <c r="D68" s="483"/>
    </row>
    <row r="69" spans="1:5" s="416" customFormat="1" ht="16.5" customHeight="1">
      <c r="A69" s="116"/>
      <c r="B69" s="116"/>
      <c r="C69" s="116"/>
      <c r="D69" s="483"/>
    </row>
    <row r="70" spans="1:5" s="416" customFormat="1" ht="16.5" customHeight="1">
      <c r="A70" s="415"/>
      <c r="B70" s="48" t="s">
        <v>248</v>
      </c>
      <c r="C70" s="415"/>
      <c r="D70" s="424"/>
    </row>
    <row r="71" spans="1:5">
      <c r="C71" s="98"/>
      <c r="D71" s="425" t="s">
        <v>85</v>
      </c>
    </row>
  </sheetData>
  <sheetProtection formatColumns="0" formatRows="0" insertHyperlinks="0"/>
  <mergeCells count="7">
    <mergeCell ref="A1:D1"/>
    <mergeCell ref="A5:B5"/>
    <mergeCell ref="A16:B16"/>
    <mergeCell ref="A6:B6"/>
    <mergeCell ref="A3:D3"/>
    <mergeCell ref="A2:D2"/>
    <mergeCell ref="A4:D4"/>
  </mergeCells>
  <printOptions horizontalCentered="1"/>
  <pageMargins left="0.47244094488188981" right="0.19685039370078741" top="0.39370078740157483" bottom="0.19685039370078741" header="0.31496062992125984" footer="0.19685039370078741"/>
  <pageSetup scale="61" orientation="portrait" r:id="rId1"/>
  <drawing r:id="rId2"/>
</worksheet>
</file>

<file path=xl/worksheets/sheet40.xml><?xml version="1.0" encoding="utf-8"?>
<worksheet xmlns="http://schemas.openxmlformats.org/spreadsheetml/2006/main" xmlns:r="http://schemas.openxmlformats.org/officeDocument/2006/relationships">
  <sheetPr>
    <tabColor rgb="FFFF0000"/>
  </sheetPr>
  <dimension ref="A1:W278"/>
  <sheetViews>
    <sheetView workbookViewId="0">
      <pane ySplit="4" topLeftCell="A272" activePane="bottomLeft" state="frozen"/>
      <selection pane="bottomLeft" activeCell="A277" sqref="A277:XFD277"/>
    </sheetView>
  </sheetViews>
  <sheetFormatPr baseColWidth="10" defaultRowHeight="15"/>
  <cols>
    <col min="1" max="1" width="15.7109375" customWidth="1"/>
    <col min="2" max="4" width="4.5703125" customWidth="1"/>
    <col min="5" max="5" width="13" customWidth="1"/>
    <col min="6" max="6" width="7.7109375" customWidth="1"/>
    <col min="7" max="8" width="6.42578125" customWidth="1"/>
    <col min="9" max="9" width="12" customWidth="1"/>
    <col min="10" max="10" width="6" customWidth="1"/>
    <col min="11" max="12" width="6.42578125" customWidth="1"/>
    <col min="13" max="13" width="7.85546875" customWidth="1"/>
    <col min="14" max="14" width="8.85546875" customWidth="1"/>
    <col min="15" max="15" width="7.5703125" customWidth="1"/>
    <col min="16" max="22" width="13.85546875" style="1098" customWidth="1"/>
    <col min="23" max="23" width="14.5703125" customWidth="1"/>
  </cols>
  <sheetData>
    <row r="1" spans="1:23" ht="32.25" customHeight="1" thickBot="1">
      <c r="A1" s="1099" t="s">
        <v>1305</v>
      </c>
      <c r="I1" s="1100" t="s">
        <v>1358</v>
      </c>
    </row>
    <row r="2" spans="1:23" ht="24.75" customHeight="1">
      <c r="A2" s="927" t="s">
        <v>1099</v>
      </c>
      <c r="B2" s="1620" t="s">
        <v>1098</v>
      </c>
      <c r="C2" s="1621"/>
      <c r="D2" s="1621"/>
      <c r="E2" s="1621"/>
      <c r="F2" s="1621"/>
      <c r="G2" s="1621"/>
      <c r="H2" s="1622"/>
      <c r="I2" s="1623" t="s">
        <v>1097</v>
      </c>
      <c r="J2" s="1624"/>
      <c r="K2" s="1620" t="s">
        <v>1096</v>
      </c>
      <c r="L2" s="1621"/>
      <c r="M2" s="1621"/>
      <c r="N2" s="1621"/>
      <c r="O2" s="1622"/>
      <c r="P2" s="1625" t="s">
        <v>1095</v>
      </c>
      <c r="Q2" s="1626"/>
      <c r="R2" s="1626"/>
      <c r="S2" s="1626"/>
      <c r="T2" s="1626"/>
      <c r="U2" s="1626"/>
      <c r="V2" s="1627"/>
    </row>
    <row r="3" spans="1:23" ht="130.5" customHeight="1" thickBot="1">
      <c r="A3" s="926" t="s">
        <v>1094</v>
      </c>
      <c r="B3" s="925" t="s">
        <v>1093</v>
      </c>
      <c r="C3" s="924" t="s">
        <v>1092</v>
      </c>
      <c r="D3" s="924" t="s">
        <v>1091</v>
      </c>
      <c r="E3" s="923" t="s">
        <v>1090</v>
      </c>
      <c r="F3" s="922" t="s">
        <v>1089</v>
      </c>
      <c r="G3" s="922" t="s">
        <v>1088</v>
      </c>
      <c r="H3" s="922" t="s">
        <v>1087</v>
      </c>
      <c r="I3" s="921" t="s">
        <v>1086</v>
      </c>
      <c r="J3" s="920" t="s">
        <v>1085</v>
      </c>
      <c r="K3" s="919" t="s">
        <v>1084</v>
      </c>
      <c r="L3" s="918" t="s">
        <v>1083</v>
      </c>
      <c r="M3" s="918" t="s">
        <v>1082</v>
      </c>
      <c r="N3" s="918" t="s">
        <v>1081</v>
      </c>
      <c r="O3" s="917" t="s">
        <v>1080</v>
      </c>
      <c r="P3" s="1093" t="s">
        <v>1079</v>
      </c>
      <c r="Q3" s="1094" t="s">
        <v>1078</v>
      </c>
      <c r="R3" s="1094" t="s">
        <v>1077</v>
      </c>
      <c r="S3" s="1095" t="s">
        <v>1076</v>
      </c>
      <c r="T3" s="1095" t="s">
        <v>1075</v>
      </c>
      <c r="U3" s="1095" t="s">
        <v>1074</v>
      </c>
      <c r="V3" s="1096" t="s">
        <v>1073</v>
      </c>
    </row>
    <row r="4" spans="1:23" ht="15.75" thickBot="1">
      <c r="A4" s="916">
        <v>10</v>
      </c>
      <c r="B4" s="916">
        <v>1</v>
      </c>
      <c r="C4" s="916">
        <v>1</v>
      </c>
      <c r="D4" s="916">
        <v>2</v>
      </c>
      <c r="E4" s="916">
        <v>7</v>
      </c>
      <c r="F4" s="916">
        <v>3</v>
      </c>
      <c r="G4" s="916">
        <v>1</v>
      </c>
      <c r="H4" s="916">
        <v>1</v>
      </c>
      <c r="I4" s="916">
        <v>5</v>
      </c>
      <c r="J4" s="916">
        <v>1</v>
      </c>
      <c r="K4" s="916">
        <v>2</v>
      </c>
      <c r="L4" s="916">
        <v>1</v>
      </c>
      <c r="M4" s="915">
        <v>1</v>
      </c>
      <c r="N4" s="915">
        <v>2</v>
      </c>
      <c r="O4" s="915">
        <v>2</v>
      </c>
      <c r="P4" s="1097"/>
      <c r="Q4" s="1097"/>
      <c r="R4" s="1097"/>
      <c r="S4" s="1097"/>
      <c r="T4" s="1097"/>
      <c r="U4" s="1097"/>
      <c r="V4" s="1097"/>
    </row>
    <row r="5" spans="1:23">
      <c r="A5" s="1166">
        <v>4089100100</v>
      </c>
      <c r="B5" s="1167">
        <v>2</v>
      </c>
      <c r="C5" s="1167">
        <v>4</v>
      </c>
      <c r="D5" s="1167">
        <v>3</v>
      </c>
      <c r="E5" s="1167" t="s">
        <v>1301</v>
      </c>
      <c r="F5" s="1167">
        <v>92</v>
      </c>
      <c r="G5" s="1167" t="s">
        <v>811</v>
      </c>
      <c r="H5" s="1167">
        <v>0</v>
      </c>
      <c r="I5" s="1168">
        <v>11301</v>
      </c>
      <c r="J5" s="1167">
        <v>1</v>
      </c>
      <c r="K5" s="1167">
        <v>19</v>
      </c>
      <c r="L5" s="1167">
        <v>1</v>
      </c>
      <c r="M5" s="1167">
        <v>4</v>
      </c>
      <c r="N5" s="1167" t="s">
        <v>1302</v>
      </c>
      <c r="O5" s="1167">
        <v>13</v>
      </c>
      <c r="P5" s="1169">
        <v>3044383</v>
      </c>
      <c r="Q5" s="1169">
        <v>0</v>
      </c>
      <c r="R5" s="1169">
        <v>3044383</v>
      </c>
      <c r="S5" s="1169">
        <v>3044383</v>
      </c>
      <c r="T5" s="1169">
        <v>2763553</v>
      </c>
      <c r="U5" s="1169">
        <v>2763553</v>
      </c>
      <c r="V5" s="1169">
        <v>2763553</v>
      </c>
      <c r="W5" s="1175"/>
    </row>
    <row r="6" spans="1:23">
      <c r="A6" s="1166">
        <v>4089100100</v>
      </c>
      <c r="B6" s="1167">
        <v>2</v>
      </c>
      <c r="C6" s="1167">
        <v>4</v>
      </c>
      <c r="D6" s="1167">
        <v>3</v>
      </c>
      <c r="E6" s="1167" t="s">
        <v>1301</v>
      </c>
      <c r="F6" s="1167">
        <v>92</v>
      </c>
      <c r="G6" s="1167" t="s">
        <v>811</v>
      </c>
      <c r="H6" s="1167">
        <v>0</v>
      </c>
      <c r="I6" s="1168">
        <v>11303</v>
      </c>
      <c r="J6" s="1167">
        <v>1</v>
      </c>
      <c r="K6" s="1167">
        <v>19</v>
      </c>
      <c r="L6" s="1167">
        <v>1</v>
      </c>
      <c r="M6" s="1167">
        <v>4</v>
      </c>
      <c r="N6" s="1167" t="s">
        <v>1302</v>
      </c>
      <c r="O6" s="1167">
        <v>13</v>
      </c>
      <c r="P6" s="1169">
        <v>2244</v>
      </c>
      <c r="Q6" s="1169">
        <v>0</v>
      </c>
      <c r="R6" s="1169">
        <v>2244</v>
      </c>
      <c r="S6" s="1169">
        <v>2244</v>
      </c>
      <c r="T6" s="1169">
        <v>0</v>
      </c>
      <c r="U6" s="1169">
        <v>0</v>
      </c>
      <c r="V6" s="1169">
        <v>0</v>
      </c>
      <c r="W6" s="1175"/>
    </row>
    <row r="7" spans="1:23">
      <c r="A7" s="1166">
        <v>4089100100</v>
      </c>
      <c r="B7" s="1167">
        <v>2</v>
      </c>
      <c r="C7" s="1167">
        <v>4</v>
      </c>
      <c r="D7" s="1167">
        <v>3</v>
      </c>
      <c r="E7" s="1167" t="s">
        <v>1301</v>
      </c>
      <c r="F7" s="1167">
        <v>92</v>
      </c>
      <c r="G7" s="1167" t="s">
        <v>811</v>
      </c>
      <c r="H7" s="1167">
        <v>0</v>
      </c>
      <c r="I7" s="1168">
        <v>11308</v>
      </c>
      <c r="J7" s="1167">
        <v>1</v>
      </c>
      <c r="K7" s="1167">
        <v>19</v>
      </c>
      <c r="L7" s="1167">
        <v>1</v>
      </c>
      <c r="M7" s="1167">
        <v>4</v>
      </c>
      <c r="N7" s="1167" t="s">
        <v>1302</v>
      </c>
      <c r="O7" s="1167">
        <v>13</v>
      </c>
      <c r="P7" s="1169">
        <v>67068</v>
      </c>
      <c r="Q7" s="1169">
        <v>432</v>
      </c>
      <c r="R7" s="1169">
        <v>67500</v>
      </c>
      <c r="S7" s="1169">
        <v>67500</v>
      </c>
      <c r="T7" s="1169">
        <v>67500</v>
      </c>
      <c r="U7" s="1169">
        <v>67500</v>
      </c>
      <c r="V7" s="1169">
        <v>67500</v>
      </c>
      <c r="W7" s="1175"/>
    </row>
    <row r="8" spans="1:23">
      <c r="A8" s="1166">
        <v>4089100100</v>
      </c>
      <c r="B8" s="1167">
        <v>2</v>
      </c>
      <c r="C8" s="1167">
        <v>4</v>
      </c>
      <c r="D8" s="1167">
        <v>3</v>
      </c>
      <c r="E8" s="1167" t="s">
        <v>1301</v>
      </c>
      <c r="F8" s="1167">
        <v>92</v>
      </c>
      <c r="G8" s="1167" t="s">
        <v>811</v>
      </c>
      <c r="H8" s="1167">
        <v>0</v>
      </c>
      <c r="I8" s="1168">
        <v>13201</v>
      </c>
      <c r="J8" s="1167">
        <v>1</v>
      </c>
      <c r="K8" s="1167">
        <v>19</v>
      </c>
      <c r="L8" s="1167">
        <v>1</v>
      </c>
      <c r="M8" s="1167">
        <v>4</v>
      </c>
      <c r="N8" s="1167" t="s">
        <v>1302</v>
      </c>
      <c r="O8" s="1167">
        <v>13</v>
      </c>
      <c r="P8" s="1169">
        <v>189856</v>
      </c>
      <c r="Q8" s="1169">
        <v>30739</v>
      </c>
      <c r="R8" s="1169">
        <v>220595</v>
      </c>
      <c r="S8" s="1169">
        <v>220595</v>
      </c>
      <c r="T8" s="1169">
        <v>220595</v>
      </c>
      <c r="U8" s="1169">
        <v>220595</v>
      </c>
      <c r="V8" s="1169">
        <v>220595</v>
      </c>
      <c r="W8" s="1175"/>
    </row>
    <row r="9" spans="1:23">
      <c r="A9" s="1166">
        <v>4089100100</v>
      </c>
      <c r="B9" s="1167">
        <v>2</v>
      </c>
      <c r="C9" s="1167">
        <v>4</v>
      </c>
      <c r="D9" s="1167">
        <v>3</v>
      </c>
      <c r="E9" s="1167" t="s">
        <v>1301</v>
      </c>
      <c r="F9" s="1167">
        <v>92</v>
      </c>
      <c r="G9" s="1167" t="s">
        <v>811</v>
      </c>
      <c r="H9" s="1167">
        <v>0</v>
      </c>
      <c r="I9" s="1168">
        <v>13202</v>
      </c>
      <c r="J9" s="1167">
        <v>1</v>
      </c>
      <c r="K9" s="1167">
        <v>19</v>
      </c>
      <c r="L9" s="1167">
        <v>1</v>
      </c>
      <c r="M9" s="1167">
        <v>4</v>
      </c>
      <c r="N9" s="1167" t="s">
        <v>1302</v>
      </c>
      <c r="O9" s="1167">
        <v>13</v>
      </c>
      <c r="P9" s="1169">
        <v>427695</v>
      </c>
      <c r="Q9" s="1169">
        <v>5456</v>
      </c>
      <c r="R9" s="1169">
        <v>433151</v>
      </c>
      <c r="S9" s="1169">
        <v>433151</v>
      </c>
      <c r="T9" s="1169">
        <v>433151</v>
      </c>
      <c r="U9" s="1169">
        <v>0</v>
      </c>
      <c r="V9" s="1169">
        <v>0</v>
      </c>
      <c r="W9" s="1175"/>
    </row>
    <row r="10" spans="1:23">
      <c r="A10" s="1166">
        <v>4089100100</v>
      </c>
      <c r="B10" s="1167">
        <v>2</v>
      </c>
      <c r="C10" s="1167">
        <v>4</v>
      </c>
      <c r="D10" s="1167">
        <v>3</v>
      </c>
      <c r="E10" s="1167" t="s">
        <v>1301</v>
      </c>
      <c r="F10" s="1167">
        <v>92</v>
      </c>
      <c r="G10" s="1167" t="s">
        <v>811</v>
      </c>
      <c r="H10" s="1167">
        <v>0</v>
      </c>
      <c r="I10" s="1168">
        <v>14101</v>
      </c>
      <c r="J10" s="1167">
        <v>1</v>
      </c>
      <c r="K10" s="1167">
        <v>19</v>
      </c>
      <c r="L10" s="1167">
        <v>1</v>
      </c>
      <c r="M10" s="1167">
        <v>4</v>
      </c>
      <c r="N10" s="1167" t="s">
        <v>1302</v>
      </c>
      <c r="O10" s="1167">
        <v>13</v>
      </c>
      <c r="P10" s="1169">
        <v>208367</v>
      </c>
      <c r="Q10" s="1169">
        <v>6453</v>
      </c>
      <c r="R10" s="1169">
        <v>214820</v>
      </c>
      <c r="S10" s="1169">
        <v>214820</v>
      </c>
      <c r="T10" s="1169">
        <v>214820</v>
      </c>
      <c r="U10" s="1169">
        <v>190911</v>
      </c>
      <c r="V10" s="1169">
        <v>190911</v>
      </c>
      <c r="W10" s="1175"/>
    </row>
    <row r="11" spans="1:23">
      <c r="A11" s="1166">
        <v>4089100100</v>
      </c>
      <c r="B11" s="1167">
        <v>2</v>
      </c>
      <c r="C11" s="1167">
        <v>4</v>
      </c>
      <c r="D11" s="1167">
        <v>3</v>
      </c>
      <c r="E11" s="1167" t="s">
        <v>1301</v>
      </c>
      <c r="F11" s="1167">
        <v>92</v>
      </c>
      <c r="G11" s="1167" t="s">
        <v>811</v>
      </c>
      <c r="H11" s="1167">
        <v>0</v>
      </c>
      <c r="I11" s="1168">
        <v>14201</v>
      </c>
      <c r="J11" s="1167">
        <v>1</v>
      </c>
      <c r="K11" s="1167">
        <v>19</v>
      </c>
      <c r="L11" s="1167">
        <v>1</v>
      </c>
      <c r="M11" s="1167">
        <v>4</v>
      </c>
      <c r="N11" s="1167" t="s">
        <v>1302</v>
      </c>
      <c r="O11" s="1167">
        <v>13</v>
      </c>
      <c r="P11" s="1169">
        <v>113566</v>
      </c>
      <c r="Q11" s="1169">
        <v>0</v>
      </c>
      <c r="R11" s="1169">
        <v>113566</v>
      </c>
      <c r="S11" s="1169">
        <v>113566</v>
      </c>
      <c r="T11" s="1169">
        <v>104460</v>
      </c>
      <c r="U11" s="1169">
        <v>104460</v>
      </c>
      <c r="V11" s="1169">
        <v>104460</v>
      </c>
      <c r="W11" s="1175"/>
    </row>
    <row r="12" spans="1:23">
      <c r="A12" s="1166">
        <v>4089100100</v>
      </c>
      <c r="B12" s="1167">
        <v>2</v>
      </c>
      <c r="C12" s="1167">
        <v>4</v>
      </c>
      <c r="D12" s="1167">
        <v>3</v>
      </c>
      <c r="E12" s="1167" t="s">
        <v>1301</v>
      </c>
      <c r="F12" s="1167">
        <v>92</v>
      </c>
      <c r="G12" s="1167" t="s">
        <v>811</v>
      </c>
      <c r="H12" s="1167">
        <v>0</v>
      </c>
      <c r="I12" s="1168">
        <v>14301</v>
      </c>
      <c r="J12" s="1167">
        <v>1</v>
      </c>
      <c r="K12" s="1167">
        <v>19</v>
      </c>
      <c r="L12" s="1167">
        <v>1</v>
      </c>
      <c r="M12" s="1167">
        <v>4</v>
      </c>
      <c r="N12" s="1167" t="s">
        <v>1302</v>
      </c>
      <c r="O12" s="1167">
        <v>13</v>
      </c>
      <c r="P12" s="1169">
        <v>142526</v>
      </c>
      <c r="Q12" s="1169">
        <v>0</v>
      </c>
      <c r="R12" s="1169">
        <v>142526</v>
      </c>
      <c r="S12" s="1169">
        <v>142526</v>
      </c>
      <c r="T12" s="1169">
        <v>131587</v>
      </c>
      <c r="U12" s="1169">
        <v>64855</v>
      </c>
      <c r="V12" s="1169">
        <v>64855</v>
      </c>
      <c r="W12" s="1175"/>
    </row>
    <row r="13" spans="1:23">
      <c r="A13" s="1166">
        <v>4089100100</v>
      </c>
      <c r="B13" s="1167">
        <v>2</v>
      </c>
      <c r="C13" s="1167">
        <v>4</v>
      </c>
      <c r="D13" s="1167">
        <v>3</v>
      </c>
      <c r="E13" s="1167" t="s">
        <v>1301</v>
      </c>
      <c r="F13" s="1167">
        <v>92</v>
      </c>
      <c r="G13" s="1167" t="s">
        <v>811</v>
      </c>
      <c r="H13" s="1167">
        <v>0</v>
      </c>
      <c r="I13" s="1168">
        <v>15101</v>
      </c>
      <c r="J13" s="1167">
        <v>1</v>
      </c>
      <c r="K13" s="1167">
        <v>19</v>
      </c>
      <c r="L13" s="1167">
        <v>1</v>
      </c>
      <c r="M13" s="1167">
        <v>4</v>
      </c>
      <c r="N13" s="1167" t="s">
        <v>1302</v>
      </c>
      <c r="O13" s="1167">
        <v>13</v>
      </c>
      <c r="P13" s="1169">
        <v>182631</v>
      </c>
      <c r="Q13" s="1169">
        <v>0</v>
      </c>
      <c r="R13" s="1169">
        <v>182631</v>
      </c>
      <c r="S13" s="1169">
        <v>182631</v>
      </c>
      <c r="T13" s="1169">
        <v>164631</v>
      </c>
      <c r="U13" s="1169">
        <v>0</v>
      </c>
      <c r="V13" s="1169">
        <v>0</v>
      </c>
      <c r="W13" s="1175"/>
    </row>
    <row r="14" spans="1:23">
      <c r="A14" s="1166">
        <v>4089100100</v>
      </c>
      <c r="B14" s="1167">
        <v>2</v>
      </c>
      <c r="C14" s="1167">
        <v>4</v>
      </c>
      <c r="D14" s="1167">
        <v>3</v>
      </c>
      <c r="E14" s="1167" t="s">
        <v>1301</v>
      </c>
      <c r="F14" s="1167">
        <v>92</v>
      </c>
      <c r="G14" s="1167" t="s">
        <v>811</v>
      </c>
      <c r="H14" s="1167">
        <v>0</v>
      </c>
      <c r="I14" s="1168">
        <v>15404</v>
      </c>
      <c r="J14" s="1167">
        <v>1</v>
      </c>
      <c r="K14" s="1167">
        <v>19</v>
      </c>
      <c r="L14" s="1167">
        <v>1</v>
      </c>
      <c r="M14" s="1167">
        <v>4</v>
      </c>
      <c r="N14" s="1167" t="s">
        <v>1302</v>
      </c>
      <c r="O14" s="1167">
        <v>13</v>
      </c>
      <c r="P14" s="1169">
        <v>1580</v>
      </c>
      <c r="Q14" s="1169">
        <v>0</v>
      </c>
      <c r="R14" s="1169">
        <v>1580</v>
      </c>
      <c r="S14" s="1169">
        <v>1580</v>
      </c>
      <c r="T14" s="1169">
        <v>0</v>
      </c>
      <c r="U14" s="1169">
        <v>0</v>
      </c>
      <c r="V14" s="1169">
        <v>0</v>
      </c>
      <c r="W14" s="1175"/>
    </row>
    <row r="15" spans="1:23">
      <c r="A15" s="1166">
        <v>4089100100</v>
      </c>
      <c r="B15" s="1167">
        <v>2</v>
      </c>
      <c r="C15" s="1167">
        <v>4</v>
      </c>
      <c r="D15" s="1167">
        <v>3</v>
      </c>
      <c r="E15" s="1167" t="s">
        <v>1301</v>
      </c>
      <c r="F15" s="1167">
        <v>92</v>
      </c>
      <c r="G15" s="1167" t="s">
        <v>811</v>
      </c>
      <c r="H15" s="1167">
        <v>0</v>
      </c>
      <c r="I15" s="1168">
        <v>15901</v>
      </c>
      <c r="J15" s="1167">
        <v>1</v>
      </c>
      <c r="K15" s="1167">
        <v>19</v>
      </c>
      <c r="L15" s="1167">
        <v>1</v>
      </c>
      <c r="M15" s="1167">
        <v>4</v>
      </c>
      <c r="N15" s="1167" t="s">
        <v>1302</v>
      </c>
      <c r="O15" s="1167">
        <v>13</v>
      </c>
      <c r="P15" s="1169">
        <v>27229</v>
      </c>
      <c r="Q15" s="1169">
        <v>0</v>
      </c>
      <c r="R15" s="1169">
        <v>27229</v>
      </c>
      <c r="S15" s="1169">
        <v>27229</v>
      </c>
      <c r="T15" s="1169">
        <v>14512</v>
      </c>
      <c r="U15" s="1169">
        <v>12900</v>
      </c>
      <c r="V15" s="1169">
        <v>12900</v>
      </c>
      <c r="W15" s="1175"/>
    </row>
    <row r="16" spans="1:23">
      <c r="A16" s="1166">
        <v>4089100100</v>
      </c>
      <c r="B16" s="1167">
        <v>2</v>
      </c>
      <c r="C16" s="1167">
        <v>4</v>
      </c>
      <c r="D16" s="1167">
        <v>3</v>
      </c>
      <c r="E16" s="1167" t="s">
        <v>1301</v>
      </c>
      <c r="F16" s="1167">
        <v>92</v>
      </c>
      <c r="G16" s="1167" t="s">
        <v>811</v>
      </c>
      <c r="H16" s="1167">
        <v>0</v>
      </c>
      <c r="I16" s="1168">
        <v>17102</v>
      </c>
      <c r="J16" s="1167">
        <v>1</v>
      </c>
      <c r="K16" s="1167">
        <v>19</v>
      </c>
      <c r="L16" s="1167">
        <v>1</v>
      </c>
      <c r="M16" s="1167">
        <v>4</v>
      </c>
      <c r="N16" s="1167" t="s">
        <v>1302</v>
      </c>
      <c r="O16" s="1167">
        <v>13</v>
      </c>
      <c r="P16" s="1169">
        <v>164735</v>
      </c>
      <c r="Q16" s="1169">
        <v>-7454</v>
      </c>
      <c r="R16" s="1169">
        <v>157281</v>
      </c>
      <c r="S16" s="1169">
        <v>157281</v>
      </c>
      <c r="T16" s="1169">
        <v>157281</v>
      </c>
      <c r="U16" s="1169">
        <v>157281</v>
      </c>
      <c r="V16" s="1169">
        <v>157281</v>
      </c>
      <c r="W16" s="1175"/>
    </row>
    <row r="17" spans="1:23">
      <c r="A17" s="1166">
        <v>4089100100</v>
      </c>
      <c r="B17" s="1167">
        <v>2</v>
      </c>
      <c r="C17" s="1167">
        <v>4</v>
      </c>
      <c r="D17" s="1167">
        <v>3</v>
      </c>
      <c r="E17" s="1167" t="s">
        <v>1301</v>
      </c>
      <c r="F17" s="1167">
        <v>92</v>
      </c>
      <c r="G17" s="1167" t="s">
        <v>811</v>
      </c>
      <c r="H17" s="1167">
        <v>0</v>
      </c>
      <c r="I17" s="1168" t="s">
        <v>1161</v>
      </c>
      <c r="J17" s="1167">
        <v>1</v>
      </c>
      <c r="K17" s="1167">
        <v>19</v>
      </c>
      <c r="L17" s="1167">
        <v>1</v>
      </c>
      <c r="M17" s="1167">
        <v>4</v>
      </c>
      <c r="N17" s="1167" t="s">
        <v>1302</v>
      </c>
      <c r="O17" s="1167">
        <v>13</v>
      </c>
      <c r="P17" s="1169">
        <v>33095</v>
      </c>
      <c r="Q17" s="1169">
        <v>-1317</v>
      </c>
      <c r="R17" s="1169">
        <v>31779</v>
      </c>
      <c r="S17" s="1169">
        <v>17500</v>
      </c>
      <c r="T17" s="1169">
        <v>17500</v>
      </c>
      <c r="U17" s="1169">
        <v>17500</v>
      </c>
      <c r="V17" s="1169">
        <v>17500</v>
      </c>
      <c r="W17" s="1175"/>
    </row>
    <row r="18" spans="1:23">
      <c r="A18" s="1166">
        <v>4089100100</v>
      </c>
      <c r="B18" s="1167">
        <v>2</v>
      </c>
      <c r="C18" s="1167">
        <v>4</v>
      </c>
      <c r="D18" s="1167">
        <v>3</v>
      </c>
      <c r="E18" s="1167" t="s">
        <v>1301</v>
      </c>
      <c r="F18" s="1167">
        <v>92</v>
      </c>
      <c r="G18" s="1167" t="s">
        <v>811</v>
      </c>
      <c r="H18" s="1167">
        <v>0</v>
      </c>
      <c r="I18" s="1168" t="s">
        <v>1171</v>
      </c>
      <c r="J18" s="1167">
        <v>1</v>
      </c>
      <c r="K18" s="1167">
        <v>19</v>
      </c>
      <c r="L18" s="1167">
        <v>1</v>
      </c>
      <c r="M18" s="1167">
        <v>4</v>
      </c>
      <c r="N18" s="1167" t="s">
        <v>1302</v>
      </c>
      <c r="O18" s="1167">
        <v>13</v>
      </c>
      <c r="P18" s="1169">
        <v>22909</v>
      </c>
      <c r="Q18" s="1169">
        <v>0</v>
      </c>
      <c r="R18" s="1169">
        <v>22909</v>
      </c>
      <c r="S18" s="1169">
        <v>19824</v>
      </c>
      <c r="T18" s="1169">
        <v>19824</v>
      </c>
      <c r="U18" s="1169">
        <v>19824</v>
      </c>
      <c r="V18" s="1169">
        <v>19824</v>
      </c>
      <c r="W18" s="1175"/>
    </row>
    <row r="19" spans="1:23">
      <c r="A19" s="1166">
        <v>4089100100</v>
      </c>
      <c r="B19" s="1167">
        <v>2</v>
      </c>
      <c r="C19" s="1167">
        <v>4</v>
      </c>
      <c r="D19" s="1167">
        <v>3</v>
      </c>
      <c r="E19" s="1167" t="s">
        <v>1301</v>
      </c>
      <c r="F19" s="1167">
        <v>92</v>
      </c>
      <c r="G19" s="1167" t="s">
        <v>811</v>
      </c>
      <c r="H19" s="1167">
        <v>0</v>
      </c>
      <c r="I19" s="1168" t="s">
        <v>1175</v>
      </c>
      <c r="J19" s="1167">
        <v>1</v>
      </c>
      <c r="K19" s="1167">
        <v>19</v>
      </c>
      <c r="L19" s="1167">
        <v>1</v>
      </c>
      <c r="M19" s="1167">
        <v>4</v>
      </c>
      <c r="N19" s="1167" t="s">
        <v>1302</v>
      </c>
      <c r="O19" s="1167">
        <v>13</v>
      </c>
      <c r="P19" s="1169">
        <v>498</v>
      </c>
      <c r="Q19" s="1169">
        <v>-35</v>
      </c>
      <c r="R19" s="1169">
        <v>463</v>
      </c>
      <c r="S19" s="1169">
        <v>463</v>
      </c>
      <c r="T19" s="1169">
        <v>463</v>
      </c>
      <c r="U19" s="1169">
        <v>463</v>
      </c>
      <c r="V19" s="1169">
        <v>463</v>
      </c>
      <c r="W19" s="1175"/>
    </row>
    <row r="20" spans="1:23">
      <c r="A20" s="1166">
        <v>4089100100</v>
      </c>
      <c r="B20" s="1167">
        <v>2</v>
      </c>
      <c r="C20" s="1167">
        <v>4</v>
      </c>
      <c r="D20" s="1167">
        <v>3</v>
      </c>
      <c r="E20" s="1167" t="s">
        <v>1301</v>
      </c>
      <c r="F20" s="1167">
        <v>92</v>
      </c>
      <c r="G20" s="1167" t="s">
        <v>811</v>
      </c>
      <c r="H20" s="1167">
        <v>0</v>
      </c>
      <c r="I20" s="1168" t="s">
        <v>1181</v>
      </c>
      <c r="J20" s="1167">
        <v>1</v>
      </c>
      <c r="K20" s="1167">
        <v>19</v>
      </c>
      <c r="L20" s="1167">
        <v>1</v>
      </c>
      <c r="M20" s="1167">
        <v>4</v>
      </c>
      <c r="N20" s="1167" t="s">
        <v>1302</v>
      </c>
      <c r="O20" s="1167">
        <v>13</v>
      </c>
      <c r="P20" s="1169">
        <v>135</v>
      </c>
      <c r="Q20" s="1169">
        <v>-91</v>
      </c>
      <c r="R20" s="1169">
        <v>44</v>
      </c>
      <c r="S20" s="1169">
        <v>44</v>
      </c>
      <c r="T20" s="1169">
        <v>44</v>
      </c>
      <c r="U20" s="1169">
        <v>44</v>
      </c>
      <c r="V20" s="1169">
        <v>44</v>
      </c>
      <c r="W20" s="1175"/>
    </row>
    <row r="21" spans="1:23">
      <c r="A21" s="1166">
        <v>4089100100</v>
      </c>
      <c r="B21" s="1167">
        <v>2</v>
      </c>
      <c r="C21" s="1167">
        <v>4</v>
      </c>
      <c r="D21" s="1167">
        <v>3</v>
      </c>
      <c r="E21" s="1167" t="s">
        <v>1301</v>
      </c>
      <c r="F21" s="1167">
        <v>92</v>
      </c>
      <c r="G21" s="1167" t="s">
        <v>811</v>
      </c>
      <c r="H21" s="1167">
        <v>0</v>
      </c>
      <c r="I21" s="1168" t="s">
        <v>1185</v>
      </c>
      <c r="J21" s="1167">
        <v>1</v>
      </c>
      <c r="K21" s="1167">
        <v>19</v>
      </c>
      <c r="L21" s="1167">
        <v>1</v>
      </c>
      <c r="M21" s="1167">
        <v>4</v>
      </c>
      <c r="N21" s="1167" t="s">
        <v>1302</v>
      </c>
      <c r="O21" s="1167">
        <v>13</v>
      </c>
      <c r="P21" s="1169">
        <v>23116</v>
      </c>
      <c r="Q21" s="1169">
        <v>1000</v>
      </c>
      <c r="R21" s="1169">
        <v>24116</v>
      </c>
      <c r="S21" s="1169">
        <v>23404</v>
      </c>
      <c r="T21" s="1169">
        <v>23404</v>
      </c>
      <c r="U21" s="1169">
        <v>23404</v>
      </c>
      <c r="V21" s="1169">
        <v>23404</v>
      </c>
      <c r="W21" s="1175"/>
    </row>
    <row r="22" spans="1:23">
      <c r="A22" s="1166">
        <v>4089100100</v>
      </c>
      <c r="B22" s="1167">
        <v>2</v>
      </c>
      <c r="C22" s="1167">
        <v>4</v>
      </c>
      <c r="D22" s="1167">
        <v>3</v>
      </c>
      <c r="E22" s="1167" t="s">
        <v>1301</v>
      </c>
      <c r="F22" s="1167">
        <v>92</v>
      </c>
      <c r="G22" s="1167" t="s">
        <v>811</v>
      </c>
      <c r="H22" s="1167">
        <v>0</v>
      </c>
      <c r="I22" s="1168" t="s">
        <v>1193</v>
      </c>
      <c r="J22" s="1167">
        <v>1</v>
      </c>
      <c r="K22" s="1167">
        <v>19</v>
      </c>
      <c r="L22" s="1167">
        <v>1</v>
      </c>
      <c r="M22" s="1167">
        <v>4</v>
      </c>
      <c r="N22" s="1167" t="s">
        <v>1302</v>
      </c>
      <c r="O22" s="1167">
        <v>13</v>
      </c>
      <c r="P22" s="1169">
        <v>238</v>
      </c>
      <c r="Q22" s="1169">
        <v>0</v>
      </c>
      <c r="R22" s="1169">
        <v>238</v>
      </c>
      <c r="S22" s="1169">
        <v>95</v>
      </c>
      <c r="T22" s="1169">
        <v>95</v>
      </c>
      <c r="U22" s="1169">
        <v>95</v>
      </c>
      <c r="V22" s="1169">
        <v>95</v>
      </c>
      <c r="W22" s="1175"/>
    </row>
    <row r="23" spans="1:23">
      <c r="A23" s="1166">
        <v>4089100100</v>
      </c>
      <c r="B23" s="1167">
        <v>2</v>
      </c>
      <c r="C23" s="1167">
        <v>4</v>
      </c>
      <c r="D23" s="1167">
        <v>3</v>
      </c>
      <c r="E23" s="1167" t="s">
        <v>1301</v>
      </c>
      <c r="F23" s="1167">
        <v>92</v>
      </c>
      <c r="G23" s="1167" t="s">
        <v>811</v>
      </c>
      <c r="H23" s="1167">
        <v>0</v>
      </c>
      <c r="I23" s="1168" t="s">
        <v>1195</v>
      </c>
      <c r="J23" s="1167">
        <v>1</v>
      </c>
      <c r="K23" s="1167">
        <v>19</v>
      </c>
      <c r="L23" s="1167">
        <v>1</v>
      </c>
      <c r="M23" s="1167">
        <v>4</v>
      </c>
      <c r="N23" s="1167" t="s">
        <v>1302</v>
      </c>
      <c r="O23" s="1167">
        <v>13</v>
      </c>
      <c r="P23" s="1169">
        <v>1117</v>
      </c>
      <c r="Q23" s="1169">
        <v>1470</v>
      </c>
      <c r="R23" s="1169">
        <v>2587</v>
      </c>
      <c r="S23" s="1169">
        <v>2587</v>
      </c>
      <c r="T23" s="1169">
        <v>2587</v>
      </c>
      <c r="U23" s="1169">
        <v>2587</v>
      </c>
      <c r="V23" s="1169">
        <v>2587</v>
      </c>
      <c r="W23" s="1175"/>
    </row>
    <row r="24" spans="1:23">
      <c r="A24" s="1166">
        <v>4089100100</v>
      </c>
      <c r="B24" s="1167">
        <v>2</v>
      </c>
      <c r="C24" s="1167">
        <v>4</v>
      </c>
      <c r="D24" s="1167">
        <v>3</v>
      </c>
      <c r="E24" s="1167" t="s">
        <v>1301</v>
      </c>
      <c r="F24" s="1167">
        <v>92</v>
      </c>
      <c r="G24" s="1167" t="s">
        <v>811</v>
      </c>
      <c r="H24" s="1167">
        <v>0</v>
      </c>
      <c r="I24" s="1168" t="s">
        <v>1201</v>
      </c>
      <c r="J24" s="1167">
        <v>1</v>
      </c>
      <c r="K24" s="1167">
        <v>19</v>
      </c>
      <c r="L24" s="1167">
        <v>1</v>
      </c>
      <c r="M24" s="1167">
        <v>4</v>
      </c>
      <c r="N24" s="1167" t="s">
        <v>1302</v>
      </c>
      <c r="O24" s="1167">
        <v>13</v>
      </c>
      <c r="P24" s="1169">
        <v>27471</v>
      </c>
      <c r="Q24" s="1169">
        <v>0</v>
      </c>
      <c r="R24" s="1169">
        <v>27471</v>
      </c>
      <c r="S24" s="1169">
        <v>27271</v>
      </c>
      <c r="T24" s="1169">
        <v>27271</v>
      </c>
      <c r="U24" s="1169">
        <v>27271</v>
      </c>
      <c r="V24" s="1169">
        <v>27271</v>
      </c>
      <c r="W24" s="1175"/>
    </row>
    <row r="25" spans="1:23">
      <c r="A25" s="1166">
        <v>4089100100</v>
      </c>
      <c r="B25" s="1167">
        <v>2</v>
      </c>
      <c r="C25" s="1167">
        <v>4</v>
      </c>
      <c r="D25" s="1167">
        <v>3</v>
      </c>
      <c r="E25" s="1167" t="s">
        <v>1301</v>
      </c>
      <c r="F25" s="1167">
        <v>92</v>
      </c>
      <c r="G25" s="1167" t="s">
        <v>811</v>
      </c>
      <c r="H25" s="1167">
        <v>0</v>
      </c>
      <c r="I25" s="1168" t="s">
        <v>1203</v>
      </c>
      <c r="J25" s="1167">
        <v>1</v>
      </c>
      <c r="K25" s="1167">
        <v>19</v>
      </c>
      <c r="L25" s="1167">
        <v>1</v>
      </c>
      <c r="M25" s="1167">
        <v>4</v>
      </c>
      <c r="N25" s="1167" t="s">
        <v>1302</v>
      </c>
      <c r="O25" s="1167">
        <v>13</v>
      </c>
      <c r="P25" s="1169">
        <v>1541</v>
      </c>
      <c r="Q25" s="1169">
        <v>1136</v>
      </c>
      <c r="R25" s="1169">
        <v>2677</v>
      </c>
      <c r="S25" s="1169">
        <v>2677</v>
      </c>
      <c r="T25" s="1169">
        <v>2677</v>
      </c>
      <c r="U25" s="1169">
        <v>2677</v>
      </c>
      <c r="V25" s="1169">
        <v>2677</v>
      </c>
      <c r="W25" s="1175"/>
    </row>
    <row r="26" spans="1:23">
      <c r="A26" s="1166">
        <v>4089100100</v>
      </c>
      <c r="B26" s="1167">
        <v>2</v>
      </c>
      <c r="C26" s="1167">
        <v>4</v>
      </c>
      <c r="D26" s="1167">
        <v>3</v>
      </c>
      <c r="E26" s="1167" t="s">
        <v>1301</v>
      </c>
      <c r="F26" s="1167">
        <v>92</v>
      </c>
      <c r="G26" s="1167" t="s">
        <v>811</v>
      </c>
      <c r="H26" s="1167">
        <v>0</v>
      </c>
      <c r="I26" s="1168" t="s">
        <v>1205</v>
      </c>
      <c r="J26" s="1167">
        <v>1</v>
      </c>
      <c r="K26" s="1167">
        <v>19</v>
      </c>
      <c r="L26" s="1167">
        <v>1</v>
      </c>
      <c r="M26" s="1167">
        <v>4</v>
      </c>
      <c r="N26" s="1167" t="s">
        <v>1302</v>
      </c>
      <c r="O26" s="1167">
        <v>13</v>
      </c>
      <c r="P26" s="1169">
        <v>10135</v>
      </c>
      <c r="Q26" s="1169">
        <v>0</v>
      </c>
      <c r="R26" s="1169">
        <v>10135</v>
      </c>
      <c r="S26" s="1169">
        <v>8377</v>
      </c>
      <c r="T26" s="1169">
        <v>8377</v>
      </c>
      <c r="U26" s="1169">
        <v>8377</v>
      </c>
      <c r="V26" s="1169">
        <v>8377</v>
      </c>
      <c r="W26" s="1175"/>
    </row>
    <row r="27" spans="1:23">
      <c r="A27" s="1166">
        <v>4089100100</v>
      </c>
      <c r="B27" s="1167">
        <v>2</v>
      </c>
      <c r="C27" s="1167">
        <v>4</v>
      </c>
      <c r="D27" s="1167">
        <v>3</v>
      </c>
      <c r="E27" s="1167" t="s">
        <v>1301</v>
      </c>
      <c r="F27" s="1167">
        <v>92</v>
      </c>
      <c r="G27" s="1167" t="s">
        <v>811</v>
      </c>
      <c r="H27" s="1167">
        <v>0</v>
      </c>
      <c r="I27" s="1168" t="s">
        <v>1209</v>
      </c>
      <c r="J27" s="1167">
        <v>1</v>
      </c>
      <c r="K27" s="1167">
        <v>19</v>
      </c>
      <c r="L27" s="1167">
        <v>1</v>
      </c>
      <c r="M27" s="1167">
        <v>4</v>
      </c>
      <c r="N27" s="1167" t="s">
        <v>1302</v>
      </c>
      <c r="O27" s="1167">
        <v>13</v>
      </c>
      <c r="P27" s="1169">
        <v>19326</v>
      </c>
      <c r="Q27" s="1169">
        <v>-35</v>
      </c>
      <c r="R27" s="1169">
        <v>19291</v>
      </c>
      <c r="S27" s="1169">
        <v>18859</v>
      </c>
      <c r="T27" s="1169">
        <v>15979</v>
      </c>
      <c r="U27" s="1169">
        <v>15979</v>
      </c>
      <c r="V27" s="1169">
        <v>15979</v>
      </c>
      <c r="W27" s="1175"/>
    </row>
    <row r="28" spans="1:23">
      <c r="A28" s="1166">
        <v>4089100100</v>
      </c>
      <c r="B28" s="1167">
        <v>2</v>
      </c>
      <c r="C28" s="1167">
        <v>4</v>
      </c>
      <c r="D28" s="1167">
        <v>3</v>
      </c>
      <c r="E28" s="1167" t="s">
        <v>1301</v>
      </c>
      <c r="F28" s="1167">
        <v>92</v>
      </c>
      <c r="G28" s="1167" t="s">
        <v>811</v>
      </c>
      <c r="H28" s="1167">
        <v>0</v>
      </c>
      <c r="I28" s="1168" t="s">
        <v>1211</v>
      </c>
      <c r="J28" s="1167">
        <v>1</v>
      </c>
      <c r="K28" s="1167">
        <v>19</v>
      </c>
      <c r="L28" s="1167">
        <v>1</v>
      </c>
      <c r="M28" s="1167">
        <v>4</v>
      </c>
      <c r="N28" s="1167" t="s">
        <v>1302</v>
      </c>
      <c r="O28" s="1167">
        <v>13</v>
      </c>
      <c r="P28" s="1169">
        <v>1105</v>
      </c>
      <c r="Q28" s="1169">
        <v>0</v>
      </c>
      <c r="R28" s="1169">
        <v>1105</v>
      </c>
      <c r="S28" s="1169">
        <v>251</v>
      </c>
      <c r="T28" s="1169">
        <v>251</v>
      </c>
      <c r="U28" s="1169">
        <v>251</v>
      </c>
      <c r="V28" s="1169">
        <v>251</v>
      </c>
      <c r="W28" s="1175"/>
    </row>
    <row r="29" spans="1:23">
      <c r="A29" s="1166">
        <v>4089100100</v>
      </c>
      <c r="B29" s="1167">
        <v>2</v>
      </c>
      <c r="C29" s="1167">
        <v>4</v>
      </c>
      <c r="D29" s="1167">
        <v>3</v>
      </c>
      <c r="E29" s="1167" t="s">
        <v>1301</v>
      </c>
      <c r="F29" s="1167">
        <v>92</v>
      </c>
      <c r="G29" s="1167" t="s">
        <v>811</v>
      </c>
      <c r="H29" s="1167">
        <v>0</v>
      </c>
      <c r="I29" s="1168" t="s">
        <v>1221</v>
      </c>
      <c r="J29" s="1167">
        <v>1</v>
      </c>
      <c r="K29" s="1167">
        <v>19</v>
      </c>
      <c r="L29" s="1167">
        <v>1</v>
      </c>
      <c r="M29" s="1167">
        <v>4</v>
      </c>
      <c r="N29" s="1167" t="s">
        <v>1302</v>
      </c>
      <c r="O29" s="1167">
        <v>13</v>
      </c>
      <c r="P29" s="1169">
        <v>4787</v>
      </c>
      <c r="Q29" s="1169">
        <v>0</v>
      </c>
      <c r="R29" s="1169">
        <v>4787</v>
      </c>
      <c r="S29" s="1169">
        <v>4192</v>
      </c>
      <c r="T29" s="1169">
        <v>4192</v>
      </c>
      <c r="U29" s="1169">
        <v>4192</v>
      </c>
      <c r="V29" s="1169">
        <v>4192</v>
      </c>
      <c r="W29" s="1175"/>
    </row>
    <row r="30" spans="1:23">
      <c r="A30" s="1166">
        <v>4089100100</v>
      </c>
      <c r="B30" s="1167">
        <v>2</v>
      </c>
      <c r="C30" s="1167">
        <v>4</v>
      </c>
      <c r="D30" s="1167">
        <v>3</v>
      </c>
      <c r="E30" s="1167" t="s">
        <v>1301</v>
      </c>
      <c r="F30" s="1167">
        <v>92</v>
      </c>
      <c r="G30" s="1167" t="s">
        <v>811</v>
      </c>
      <c r="H30" s="1167">
        <v>0</v>
      </c>
      <c r="I30" s="1168" t="s">
        <v>1223</v>
      </c>
      <c r="J30" s="1167">
        <v>1</v>
      </c>
      <c r="K30" s="1167">
        <v>19</v>
      </c>
      <c r="L30" s="1167">
        <v>1</v>
      </c>
      <c r="M30" s="1167">
        <v>4</v>
      </c>
      <c r="N30" s="1167" t="s">
        <v>1302</v>
      </c>
      <c r="O30" s="1167">
        <v>13</v>
      </c>
      <c r="P30" s="1169">
        <v>2710</v>
      </c>
      <c r="Q30" s="1169">
        <v>0</v>
      </c>
      <c r="R30" s="1169">
        <v>2710</v>
      </c>
      <c r="S30" s="1169">
        <v>1707</v>
      </c>
      <c r="T30" s="1169">
        <v>1707</v>
      </c>
      <c r="U30" s="1169">
        <v>1707</v>
      </c>
      <c r="V30" s="1169">
        <v>1707</v>
      </c>
      <c r="W30" s="1175"/>
    </row>
    <row r="31" spans="1:23">
      <c r="A31" s="1166">
        <v>4089100100</v>
      </c>
      <c r="B31" s="1167">
        <v>2</v>
      </c>
      <c r="C31" s="1167">
        <v>4</v>
      </c>
      <c r="D31" s="1167">
        <v>3</v>
      </c>
      <c r="E31" s="1167" t="s">
        <v>1301</v>
      </c>
      <c r="F31" s="1167">
        <v>92</v>
      </c>
      <c r="G31" s="1167" t="s">
        <v>811</v>
      </c>
      <c r="H31" s="1167">
        <v>0</v>
      </c>
      <c r="I31" s="1168" t="s">
        <v>1229</v>
      </c>
      <c r="J31" s="1167">
        <v>1</v>
      </c>
      <c r="K31" s="1167">
        <v>19</v>
      </c>
      <c r="L31" s="1167">
        <v>1</v>
      </c>
      <c r="M31" s="1167">
        <v>4</v>
      </c>
      <c r="N31" s="1167" t="s">
        <v>1302</v>
      </c>
      <c r="O31" s="1167">
        <v>13</v>
      </c>
      <c r="P31" s="1169">
        <v>0</v>
      </c>
      <c r="Q31" s="1169">
        <v>105130</v>
      </c>
      <c r="R31" s="1169">
        <v>105130</v>
      </c>
      <c r="S31" s="1169">
        <v>105130</v>
      </c>
      <c r="T31" s="1169">
        <v>105130</v>
      </c>
      <c r="U31" s="1169">
        <v>105130</v>
      </c>
      <c r="V31" s="1169">
        <v>105130</v>
      </c>
      <c r="W31" s="1175"/>
    </row>
    <row r="32" spans="1:23">
      <c r="A32" s="1166">
        <v>4089100100</v>
      </c>
      <c r="B32" s="1167">
        <v>2</v>
      </c>
      <c r="C32" s="1167">
        <v>4</v>
      </c>
      <c r="D32" s="1167">
        <v>3</v>
      </c>
      <c r="E32" s="1167" t="s">
        <v>1301</v>
      </c>
      <c r="F32" s="1167">
        <v>92</v>
      </c>
      <c r="G32" s="1167" t="s">
        <v>811</v>
      </c>
      <c r="H32" s="1167">
        <v>0</v>
      </c>
      <c r="I32" s="1168" t="s">
        <v>1233</v>
      </c>
      <c r="J32" s="1167">
        <v>1</v>
      </c>
      <c r="K32" s="1167">
        <v>19</v>
      </c>
      <c r="L32" s="1167">
        <v>1</v>
      </c>
      <c r="M32" s="1167">
        <v>4</v>
      </c>
      <c r="N32" s="1167" t="s">
        <v>1302</v>
      </c>
      <c r="O32" s="1167">
        <v>13</v>
      </c>
      <c r="P32" s="1169">
        <v>29749</v>
      </c>
      <c r="Q32" s="1169">
        <v>-5249</v>
      </c>
      <c r="R32" s="1169">
        <v>24500</v>
      </c>
      <c r="S32" s="1169">
        <v>24500</v>
      </c>
      <c r="T32" s="1169">
        <v>24500</v>
      </c>
      <c r="U32" s="1169">
        <v>24500</v>
      </c>
      <c r="V32" s="1169">
        <v>24500</v>
      </c>
      <c r="W32" s="1175"/>
    </row>
    <row r="33" spans="1:23">
      <c r="A33" s="1166">
        <v>4089100100</v>
      </c>
      <c r="B33" s="1167">
        <v>2</v>
      </c>
      <c r="C33" s="1167">
        <v>4</v>
      </c>
      <c r="D33" s="1167">
        <v>3</v>
      </c>
      <c r="E33" s="1167" t="s">
        <v>1301</v>
      </c>
      <c r="F33" s="1167">
        <v>92</v>
      </c>
      <c r="G33" s="1167" t="s">
        <v>811</v>
      </c>
      <c r="H33" s="1167">
        <v>0</v>
      </c>
      <c r="I33" s="1168">
        <v>33603</v>
      </c>
      <c r="J33" s="1167">
        <v>1</v>
      </c>
      <c r="K33" s="1167">
        <v>19</v>
      </c>
      <c r="L33" s="1167">
        <v>1</v>
      </c>
      <c r="M33" s="1167">
        <v>4</v>
      </c>
      <c r="N33" s="1167" t="s">
        <v>1302</v>
      </c>
      <c r="O33" s="1167">
        <v>13</v>
      </c>
      <c r="P33" s="1169">
        <v>4744</v>
      </c>
      <c r="Q33" s="1169">
        <v>-47</v>
      </c>
      <c r="R33" s="1169">
        <v>4696</v>
      </c>
      <c r="S33" s="1169">
        <v>1300</v>
      </c>
      <c r="T33" s="1169">
        <v>1300</v>
      </c>
      <c r="U33" s="1169">
        <v>1300</v>
      </c>
      <c r="V33" s="1169">
        <v>1300</v>
      </c>
      <c r="W33" s="1175"/>
    </row>
    <row r="34" spans="1:23">
      <c r="A34" s="1166">
        <v>4089100100</v>
      </c>
      <c r="B34" s="1167">
        <v>2</v>
      </c>
      <c r="C34" s="1167">
        <v>4</v>
      </c>
      <c r="D34" s="1167">
        <v>3</v>
      </c>
      <c r="E34" s="1167" t="s">
        <v>1301</v>
      </c>
      <c r="F34" s="1167">
        <v>92</v>
      </c>
      <c r="G34" s="1167" t="s">
        <v>811</v>
      </c>
      <c r="H34" s="1167">
        <v>0</v>
      </c>
      <c r="I34" s="1168" t="s">
        <v>1243</v>
      </c>
      <c r="J34" s="1167">
        <v>1</v>
      </c>
      <c r="K34" s="1167">
        <v>19</v>
      </c>
      <c r="L34" s="1167">
        <v>1</v>
      </c>
      <c r="M34" s="1167">
        <v>4</v>
      </c>
      <c r="N34" s="1167" t="s">
        <v>1302</v>
      </c>
      <c r="O34" s="1167">
        <v>13</v>
      </c>
      <c r="P34" s="1169">
        <v>13432</v>
      </c>
      <c r="Q34" s="1169">
        <v>5155</v>
      </c>
      <c r="R34" s="1169">
        <v>18587</v>
      </c>
      <c r="S34" s="1169">
        <v>16587</v>
      </c>
      <c r="T34" s="1169">
        <v>16587</v>
      </c>
      <c r="U34" s="1169">
        <v>16587</v>
      </c>
      <c r="V34" s="1169">
        <v>16587</v>
      </c>
      <c r="W34" s="1175"/>
    </row>
    <row r="35" spans="1:23">
      <c r="A35" s="1166">
        <v>4089100100</v>
      </c>
      <c r="B35" s="1167">
        <v>2</v>
      </c>
      <c r="C35" s="1167">
        <v>4</v>
      </c>
      <c r="D35" s="1167">
        <v>3</v>
      </c>
      <c r="E35" s="1167" t="s">
        <v>1301</v>
      </c>
      <c r="F35" s="1167">
        <v>92</v>
      </c>
      <c r="G35" s="1167" t="s">
        <v>811</v>
      </c>
      <c r="H35" s="1167">
        <v>0</v>
      </c>
      <c r="I35" s="1168">
        <v>34701</v>
      </c>
      <c r="J35" s="1167">
        <v>1</v>
      </c>
      <c r="K35" s="1167">
        <v>19</v>
      </c>
      <c r="L35" s="1167">
        <v>1</v>
      </c>
      <c r="M35" s="1167">
        <v>4</v>
      </c>
      <c r="N35" s="1167" t="s">
        <v>1302</v>
      </c>
      <c r="O35" s="1167">
        <v>13</v>
      </c>
      <c r="P35" s="1169">
        <v>0</v>
      </c>
      <c r="Q35" s="1169">
        <v>47</v>
      </c>
      <c r="R35" s="1169">
        <v>47</v>
      </c>
      <c r="S35" s="1169">
        <v>47</v>
      </c>
      <c r="T35" s="1169">
        <v>47</v>
      </c>
      <c r="U35" s="1169">
        <v>47</v>
      </c>
      <c r="V35" s="1169">
        <v>47</v>
      </c>
      <c r="W35" s="1175"/>
    </row>
    <row r="36" spans="1:23">
      <c r="A36" s="1166">
        <v>4089100100</v>
      </c>
      <c r="B36" s="1167">
        <v>2</v>
      </c>
      <c r="C36" s="1167">
        <v>4</v>
      </c>
      <c r="D36" s="1167">
        <v>3</v>
      </c>
      <c r="E36" s="1167" t="s">
        <v>1301</v>
      </c>
      <c r="F36" s="1167">
        <v>92</v>
      </c>
      <c r="G36" s="1167" t="s">
        <v>811</v>
      </c>
      <c r="H36" s="1167">
        <v>0</v>
      </c>
      <c r="I36" s="1168" t="s">
        <v>1250</v>
      </c>
      <c r="J36" s="1167">
        <v>1</v>
      </c>
      <c r="K36" s="1167">
        <v>19</v>
      </c>
      <c r="L36" s="1167">
        <v>1</v>
      </c>
      <c r="M36" s="1167">
        <v>4</v>
      </c>
      <c r="N36" s="1167" t="s">
        <v>1302</v>
      </c>
      <c r="O36" s="1167">
        <v>13</v>
      </c>
      <c r="P36" s="1169">
        <v>7512</v>
      </c>
      <c r="Q36" s="1169">
        <v>0</v>
      </c>
      <c r="R36" s="1169">
        <v>7512</v>
      </c>
      <c r="S36" s="1169">
        <v>3330</v>
      </c>
      <c r="T36" s="1169">
        <v>3330</v>
      </c>
      <c r="U36" s="1169">
        <v>3330</v>
      </c>
      <c r="V36" s="1169">
        <v>3330</v>
      </c>
      <c r="W36" s="1175"/>
    </row>
    <row r="37" spans="1:23">
      <c r="A37" s="1166">
        <v>4089100100</v>
      </c>
      <c r="B37" s="1167">
        <v>2</v>
      </c>
      <c r="C37" s="1167">
        <v>4</v>
      </c>
      <c r="D37" s="1167">
        <v>3</v>
      </c>
      <c r="E37" s="1167" t="s">
        <v>1301</v>
      </c>
      <c r="F37" s="1167">
        <v>92</v>
      </c>
      <c r="G37" s="1167" t="s">
        <v>811</v>
      </c>
      <c r="H37" s="1167">
        <v>0</v>
      </c>
      <c r="I37" s="1168" t="s">
        <v>1252</v>
      </c>
      <c r="J37" s="1167">
        <v>1</v>
      </c>
      <c r="K37" s="1167">
        <v>19</v>
      </c>
      <c r="L37" s="1167">
        <v>1</v>
      </c>
      <c r="M37" s="1167">
        <v>4</v>
      </c>
      <c r="N37" s="1167" t="s">
        <v>1302</v>
      </c>
      <c r="O37" s="1167">
        <v>13</v>
      </c>
      <c r="P37" s="1169">
        <v>4523</v>
      </c>
      <c r="Q37" s="1169">
        <v>0</v>
      </c>
      <c r="R37" s="1169">
        <v>4523</v>
      </c>
      <c r="S37" s="1169">
        <v>1200</v>
      </c>
      <c r="T37" s="1169">
        <v>1200</v>
      </c>
      <c r="U37" s="1169">
        <v>1200</v>
      </c>
      <c r="V37" s="1169">
        <v>1200</v>
      </c>
      <c r="W37" s="1175"/>
    </row>
    <row r="38" spans="1:23">
      <c r="A38" s="1166">
        <v>4089100100</v>
      </c>
      <c r="B38" s="1167">
        <v>2</v>
      </c>
      <c r="C38" s="1167">
        <v>4</v>
      </c>
      <c r="D38" s="1167">
        <v>3</v>
      </c>
      <c r="E38" s="1167" t="s">
        <v>1301</v>
      </c>
      <c r="F38" s="1167">
        <v>92</v>
      </c>
      <c r="G38" s="1167" t="s">
        <v>811</v>
      </c>
      <c r="H38" s="1167">
        <v>0</v>
      </c>
      <c r="I38" s="1168" t="s">
        <v>1256</v>
      </c>
      <c r="J38" s="1167">
        <v>1</v>
      </c>
      <c r="K38" s="1167">
        <v>19</v>
      </c>
      <c r="L38" s="1167">
        <v>1</v>
      </c>
      <c r="M38" s="1167">
        <v>4</v>
      </c>
      <c r="N38" s="1167" t="s">
        <v>1302</v>
      </c>
      <c r="O38" s="1167">
        <v>13</v>
      </c>
      <c r="P38" s="1169">
        <v>24451</v>
      </c>
      <c r="Q38" s="1169">
        <v>4565</v>
      </c>
      <c r="R38" s="1169">
        <v>29016</v>
      </c>
      <c r="S38" s="1169">
        <v>29016</v>
      </c>
      <c r="T38" s="1169">
        <v>29016</v>
      </c>
      <c r="U38" s="1169">
        <v>26046</v>
      </c>
      <c r="V38" s="1169">
        <v>26046</v>
      </c>
      <c r="W38" s="1175"/>
    </row>
    <row r="39" spans="1:23">
      <c r="A39" s="1166">
        <v>4089100100</v>
      </c>
      <c r="B39" s="1167">
        <v>2</v>
      </c>
      <c r="C39" s="1167">
        <v>4</v>
      </c>
      <c r="D39" s="1167">
        <v>3</v>
      </c>
      <c r="E39" s="1167" t="s">
        <v>1301</v>
      </c>
      <c r="F39" s="1167">
        <v>92</v>
      </c>
      <c r="G39" s="1167" t="s">
        <v>811</v>
      </c>
      <c r="H39" s="1167">
        <v>0</v>
      </c>
      <c r="I39" s="1168" t="s">
        <v>1258</v>
      </c>
      <c r="J39" s="1167">
        <v>1</v>
      </c>
      <c r="K39" s="1167">
        <v>19</v>
      </c>
      <c r="L39" s="1167">
        <v>1</v>
      </c>
      <c r="M39" s="1167">
        <v>4</v>
      </c>
      <c r="N39" s="1167" t="s">
        <v>1302</v>
      </c>
      <c r="O39" s="1167">
        <v>13</v>
      </c>
      <c r="P39" s="1169">
        <v>16166</v>
      </c>
      <c r="Q39" s="1169">
        <v>3034</v>
      </c>
      <c r="R39" s="1169">
        <v>19200</v>
      </c>
      <c r="S39" s="1169">
        <v>19200</v>
      </c>
      <c r="T39" s="1169">
        <v>14400</v>
      </c>
      <c r="U39" s="1169">
        <v>12800</v>
      </c>
      <c r="V39" s="1169">
        <v>12800</v>
      </c>
      <c r="W39" s="1175"/>
    </row>
    <row r="40" spans="1:23">
      <c r="A40" s="1166">
        <v>4089100100</v>
      </c>
      <c r="B40" s="1167">
        <v>2</v>
      </c>
      <c r="C40" s="1167">
        <v>4</v>
      </c>
      <c r="D40" s="1167">
        <v>3</v>
      </c>
      <c r="E40" s="1167" t="s">
        <v>1301</v>
      </c>
      <c r="F40" s="1167">
        <v>92</v>
      </c>
      <c r="G40" s="1167" t="s">
        <v>811</v>
      </c>
      <c r="H40" s="1167">
        <v>0</v>
      </c>
      <c r="I40" s="1168" t="s">
        <v>1260</v>
      </c>
      <c r="J40" s="1167">
        <v>1</v>
      </c>
      <c r="K40" s="1167">
        <v>19</v>
      </c>
      <c r="L40" s="1167">
        <v>1</v>
      </c>
      <c r="M40" s="1167">
        <v>4</v>
      </c>
      <c r="N40" s="1167" t="s">
        <v>1302</v>
      </c>
      <c r="O40" s="1167">
        <v>13</v>
      </c>
      <c r="P40" s="1169">
        <v>1260</v>
      </c>
      <c r="Q40" s="1169">
        <v>0</v>
      </c>
      <c r="R40" s="1169">
        <v>1260</v>
      </c>
      <c r="S40" s="1169">
        <v>1140</v>
      </c>
      <c r="T40" s="1169">
        <v>1140</v>
      </c>
      <c r="U40" s="1169">
        <v>1140</v>
      </c>
      <c r="V40" s="1169">
        <v>1140</v>
      </c>
      <c r="W40" s="1175"/>
    </row>
    <row r="41" spans="1:23">
      <c r="A41" s="1166">
        <v>4089100100</v>
      </c>
      <c r="B41" s="1167">
        <v>2</v>
      </c>
      <c r="C41" s="1167">
        <v>4</v>
      </c>
      <c r="D41" s="1167">
        <v>3</v>
      </c>
      <c r="E41" s="1167" t="s">
        <v>1301</v>
      </c>
      <c r="F41" s="1167">
        <v>92</v>
      </c>
      <c r="G41" s="1167" t="s">
        <v>811</v>
      </c>
      <c r="H41" s="1167">
        <v>0</v>
      </c>
      <c r="I41" s="1168">
        <v>37201</v>
      </c>
      <c r="J41" s="1167">
        <v>1</v>
      </c>
      <c r="K41" s="1167">
        <v>19</v>
      </c>
      <c r="L41" s="1167">
        <v>1</v>
      </c>
      <c r="M41" s="1167">
        <v>4</v>
      </c>
      <c r="N41" s="1167" t="s">
        <v>1302</v>
      </c>
      <c r="O41" s="1167">
        <v>13</v>
      </c>
      <c r="P41" s="1169">
        <v>6724</v>
      </c>
      <c r="Q41" s="1169">
        <v>0</v>
      </c>
      <c r="R41" s="1169">
        <v>6724</v>
      </c>
      <c r="S41" s="1169">
        <v>2420</v>
      </c>
      <c r="T41" s="1169">
        <v>2420</v>
      </c>
      <c r="U41" s="1169">
        <v>2420</v>
      </c>
      <c r="V41" s="1169">
        <v>2420</v>
      </c>
      <c r="W41" s="1175"/>
    </row>
    <row r="42" spans="1:23">
      <c r="A42" s="1166">
        <v>4089100100</v>
      </c>
      <c r="B42" s="1167">
        <v>2</v>
      </c>
      <c r="C42" s="1167">
        <v>4</v>
      </c>
      <c r="D42" s="1167">
        <v>3</v>
      </c>
      <c r="E42" s="1167" t="s">
        <v>1301</v>
      </c>
      <c r="F42" s="1167">
        <v>92</v>
      </c>
      <c r="G42" s="1167" t="s">
        <v>811</v>
      </c>
      <c r="H42" s="1167">
        <v>0</v>
      </c>
      <c r="I42" s="1168" t="s">
        <v>1273</v>
      </c>
      <c r="J42" s="1167">
        <v>1</v>
      </c>
      <c r="K42" s="1167">
        <v>19</v>
      </c>
      <c r="L42" s="1167">
        <v>1</v>
      </c>
      <c r="M42" s="1167">
        <v>4</v>
      </c>
      <c r="N42" s="1167" t="s">
        <v>1302</v>
      </c>
      <c r="O42" s="1167">
        <v>13</v>
      </c>
      <c r="P42" s="1169">
        <v>53673</v>
      </c>
      <c r="Q42" s="1169">
        <v>0</v>
      </c>
      <c r="R42" s="1169">
        <v>53673</v>
      </c>
      <c r="S42" s="1169">
        <v>34441</v>
      </c>
      <c r="T42" s="1169">
        <v>34441</v>
      </c>
      <c r="U42" s="1169">
        <v>34441</v>
      </c>
      <c r="V42" s="1169">
        <v>34441</v>
      </c>
      <c r="W42" s="1175"/>
    </row>
    <row r="43" spans="1:23">
      <c r="A43" s="1166">
        <v>4089100100</v>
      </c>
      <c r="B43" s="1167">
        <v>2</v>
      </c>
      <c r="C43" s="1167">
        <v>4</v>
      </c>
      <c r="D43" s="1167">
        <v>3</v>
      </c>
      <c r="E43" s="1167" t="s">
        <v>1301</v>
      </c>
      <c r="F43" s="1167">
        <v>92</v>
      </c>
      <c r="G43" s="1167" t="s">
        <v>811</v>
      </c>
      <c r="H43" s="1167">
        <v>0</v>
      </c>
      <c r="I43" s="1168" t="s">
        <v>1278</v>
      </c>
      <c r="J43" s="1167">
        <v>1</v>
      </c>
      <c r="K43" s="1167">
        <v>19</v>
      </c>
      <c r="L43" s="1167">
        <v>1</v>
      </c>
      <c r="M43" s="1167">
        <v>4</v>
      </c>
      <c r="N43" s="1167" t="s">
        <v>1302</v>
      </c>
      <c r="O43" s="1167">
        <v>13</v>
      </c>
      <c r="P43" s="1169">
        <v>91285</v>
      </c>
      <c r="Q43" s="1169">
        <v>-54994</v>
      </c>
      <c r="R43" s="1169">
        <v>36291</v>
      </c>
      <c r="S43" s="1169">
        <v>14626</v>
      </c>
      <c r="T43" s="1169">
        <v>14626</v>
      </c>
      <c r="U43" s="1169">
        <v>14626</v>
      </c>
      <c r="V43" s="1169">
        <v>14626</v>
      </c>
      <c r="W43" s="1175"/>
    </row>
    <row r="44" spans="1:23">
      <c r="A44" s="1166">
        <v>4089100100</v>
      </c>
      <c r="B44" s="1167">
        <v>2</v>
      </c>
      <c r="C44" s="1167">
        <v>4</v>
      </c>
      <c r="D44" s="1167">
        <v>3</v>
      </c>
      <c r="E44" s="1167" t="s">
        <v>1301</v>
      </c>
      <c r="F44" s="1167">
        <v>92</v>
      </c>
      <c r="G44" s="1167" t="s">
        <v>811</v>
      </c>
      <c r="H44" s="1167">
        <v>0</v>
      </c>
      <c r="I44" s="1168" t="s">
        <v>1280</v>
      </c>
      <c r="J44" s="1167">
        <v>1</v>
      </c>
      <c r="K44" s="1167">
        <v>19</v>
      </c>
      <c r="L44" s="1167">
        <v>1</v>
      </c>
      <c r="M44" s="1167">
        <v>4</v>
      </c>
      <c r="N44" s="1167" t="s">
        <v>1302</v>
      </c>
      <c r="O44" s="1167">
        <v>13</v>
      </c>
      <c r="P44" s="1169">
        <v>662</v>
      </c>
      <c r="Q44" s="1169">
        <v>0</v>
      </c>
      <c r="R44" s="1169">
        <v>662</v>
      </c>
      <c r="S44" s="1169">
        <v>600</v>
      </c>
      <c r="T44" s="1169">
        <v>600</v>
      </c>
      <c r="U44" s="1169">
        <v>600</v>
      </c>
      <c r="V44" s="1169">
        <v>600</v>
      </c>
      <c r="W44" s="1175"/>
    </row>
    <row r="45" spans="1:23">
      <c r="A45" s="1166">
        <v>4089100100</v>
      </c>
      <c r="B45" s="1167">
        <v>2</v>
      </c>
      <c r="C45" s="1167">
        <v>4</v>
      </c>
      <c r="D45" s="1167">
        <v>3</v>
      </c>
      <c r="E45" s="1167" t="s">
        <v>1301</v>
      </c>
      <c r="F45" s="1167">
        <v>92</v>
      </c>
      <c r="G45" s="1167" t="s">
        <v>811</v>
      </c>
      <c r="H45" s="1167">
        <v>0</v>
      </c>
      <c r="I45" s="1168" t="s">
        <v>1284</v>
      </c>
      <c r="J45" s="1167">
        <v>1</v>
      </c>
      <c r="K45" s="1167">
        <v>19</v>
      </c>
      <c r="L45" s="1167">
        <v>1</v>
      </c>
      <c r="M45" s="1167">
        <v>4</v>
      </c>
      <c r="N45" s="1167" t="s">
        <v>1302</v>
      </c>
      <c r="O45" s="1167">
        <v>13</v>
      </c>
      <c r="P45" s="1169">
        <v>2745</v>
      </c>
      <c r="Q45" s="1169">
        <v>0</v>
      </c>
      <c r="R45" s="1169">
        <v>2745</v>
      </c>
      <c r="S45" s="1169">
        <v>1499</v>
      </c>
      <c r="T45" s="1169">
        <v>1499</v>
      </c>
      <c r="U45" s="1169">
        <v>1499</v>
      </c>
      <c r="V45" s="1169">
        <v>1499</v>
      </c>
      <c r="W45" s="1175"/>
    </row>
    <row r="46" spans="1:23">
      <c r="A46" s="1166">
        <v>4089100100</v>
      </c>
      <c r="B46" s="1167">
        <v>2</v>
      </c>
      <c r="C46" s="1167">
        <v>4</v>
      </c>
      <c r="D46" s="1167">
        <v>3</v>
      </c>
      <c r="E46" s="1167" t="s">
        <v>1301</v>
      </c>
      <c r="F46" s="1167">
        <v>92</v>
      </c>
      <c r="G46" s="1167" t="s">
        <v>811</v>
      </c>
      <c r="H46" s="1167">
        <v>0</v>
      </c>
      <c r="I46" s="1168" t="s">
        <v>1286</v>
      </c>
      <c r="J46" s="1167">
        <v>1</v>
      </c>
      <c r="K46" s="1167">
        <v>19</v>
      </c>
      <c r="L46" s="1167">
        <v>1</v>
      </c>
      <c r="M46" s="1167">
        <v>4</v>
      </c>
      <c r="N46" s="1167" t="s">
        <v>1302</v>
      </c>
      <c r="O46" s="1167">
        <v>13</v>
      </c>
      <c r="P46" s="1169">
        <v>17958</v>
      </c>
      <c r="Q46" s="1169">
        <v>-12182</v>
      </c>
      <c r="R46" s="1169">
        <v>5776</v>
      </c>
      <c r="S46" s="1169">
        <v>5776</v>
      </c>
      <c r="T46" s="1169">
        <v>5776</v>
      </c>
      <c r="U46" s="1169">
        <v>5776</v>
      </c>
      <c r="V46" s="1169">
        <v>5776</v>
      </c>
      <c r="W46" s="1175"/>
    </row>
    <row r="47" spans="1:23">
      <c r="A47" s="1166">
        <v>4089100100</v>
      </c>
      <c r="B47" s="1167">
        <v>2</v>
      </c>
      <c r="C47" s="1167">
        <v>4</v>
      </c>
      <c r="D47" s="1167">
        <v>3</v>
      </c>
      <c r="E47" s="1167" t="s">
        <v>1301</v>
      </c>
      <c r="F47" s="1167">
        <v>92</v>
      </c>
      <c r="G47" s="1167" t="s">
        <v>811</v>
      </c>
      <c r="H47" s="1167">
        <v>0</v>
      </c>
      <c r="I47" s="1168" t="s">
        <v>1288</v>
      </c>
      <c r="J47" s="1167">
        <v>1</v>
      </c>
      <c r="K47" s="1167">
        <v>19</v>
      </c>
      <c r="L47" s="1167">
        <v>1</v>
      </c>
      <c r="M47" s="1167">
        <v>4</v>
      </c>
      <c r="N47" s="1167" t="s">
        <v>1302</v>
      </c>
      <c r="O47" s="1167">
        <v>13</v>
      </c>
      <c r="P47" s="1169">
        <v>95459</v>
      </c>
      <c r="Q47" s="1169">
        <v>0</v>
      </c>
      <c r="R47" s="1169">
        <v>95459</v>
      </c>
      <c r="S47" s="1169">
        <v>93691</v>
      </c>
      <c r="T47" s="1169">
        <v>93691</v>
      </c>
      <c r="U47" s="1169">
        <v>9169</v>
      </c>
      <c r="V47" s="1169">
        <v>9169</v>
      </c>
      <c r="W47" s="1175"/>
    </row>
    <row r="48" spans="1:23">
      <c r="A48" s="1166">
        <v>4089100200</v>
      </c>
      <c r="B48" s="1167">
        <v>2</v>
      </c>
      <c r="C48" s="1167">
        <v>4</v>
      </c>
      <c r="D48" s="1167">
        <v>3</v>
      </c>
      <c r="E48" s="1167" t="s">
        <v>1301</v>
      </c>
      <c r="F48" s="1167">
        <v>92</v>
      </c>
      <c r="G48" s="1167" t="s">
        <v>811</v>
      </c>
      <c r="H48" s="1167">
        <v>0</v>
      </c>
      <c r="I48" s="1170">
        <v>11301</v>
      </c>
      <c r="J48" s="1167">
        <v>1</v>
      </c>
      <c r="K48" s="1167">
        <v>19</v>
      </c>
      <c r="L48" s="1167">
        <v>1</v>
      </c>
      <c r="M48" s="1167">
        <v>4</v>
      </c>
      <c r="N48" s="1167" t="s">
        <v>1302</v>
      </c>
      <c r="O48" s="1167">
        <v>13</v>
      </c>
      <c r="P48" s="1169">
        <v>9360471</v>
      </c>
      <c r="Q48" s="1169">
        <v>0</v>
      </c>
      <c r="R48" s="1169">
        <v>9360471</v>
      </c>
      <c r="S48" s="1169">
        <v>9360471</v>
      </c>
      <c r="T48" s="1169">
        <v>9046990</v>
      </c>
      <c r="U48" s="1169">
        <v>9046990</v>
      </c>
      <c r="V48" s="1169">
        <v>9046990</v>
      </c>
      <c r="W48" s="1175"/>
    </row>
    <row r="49" spans="1:23">
      <c r="A49" s="1166">
        <v>4089100200</v>
      </c>
      <c r="B49" s="1167">
        <v>2</v>
      </c>
      <c r="C49" s="1167">
        <v>4</v>
      </c>
      <c r="D49" s="1167">
        <v>3</v>
      </c>
      <c r="E49" s="1167" t="s">
        <v>1301</v>
      </c>
      <c r="F49" s="1167">
        <v>92</v>
      </c>
      <c r="G49" s="1167" t="s">
        <v>811</v>
      </c>
      <c r="H49" s="1167">
        <v>0</v>
      </c>
      <c r="I49" s="1170">
        <v>11303</v>
      </c>
      <c r="J49" s="1167">
        <v>1</v>
      </c>
      <c r="K49" s="1167">
        <v>19</v>
      </c>
      <c r="L49" s="1167">
        <v>1</v>
      </c>
      <c r="M49" s="1167">
        <v>4</v>
      </c>
      <c r="N49" s="1167" t="s">
        <v>1302</v>
      </c>
      <c r="O49" s="1167">
        <v>13</v>
      </c>
      <c r="P49" s="1169">
        <v>1300468</v>
      </c>
      <c r="Q49" s="1169">
        <v>-6255</v>
      </c>
      <c r="R49" s="1169">
        <v>1294212</v>
      </c>
      <c r="S49" s="1169">
        <v>1294212</v>
      </c>
      <c r="T49" s="1169">
        <v>1223739</v>
      </c>
      <c r="U49" s="1169">
        <v>1206173</v>
      </c>
      <c r="V49" s="1169">
        <v>1206173</v>
      </c>
      <c r="W49" s="1175"/>
    </row>
    <row r="50" spans="1:23">
      <c r="A50" s="1166">
        <v>4089100200</v>
      </c>
      <c r="B50" s="1167">
        <v>2</v>
      </c>
      <c r="C50" s="1167">
        <v>4</v>
      </c>
      <c r="D50" s="1167">
        <v>3</v>
      </c>
      <c r="E50" s="1167" t="s">
        <v>1301</v>
      </c>
      <c r="F50" s="1167">
        <v>92</v>
      </c>
      <c r="G50" s="1167" t="s">
        <v>811</v>
      </c>
      <c r="H50" s="1167">
        <v>0</v>
      </c>
      <c r="I50" s="1170">
        <v>11308</v>
      </c>
      <c r="J50" s="1167">
        <v>1</v>
      </c>
      <c r="K50" s="1167">
        <v>19</v>
      </c>
      <c r="L50" s="1167">
        <v>1</v>
      </c>
      <c r="M50" s="1167">
        <v>4</v>
      </c>
      <c r="N50" s="1167" t="s">
        <v>1302</v>
      </c>
      <c r="O50" s="1167">
        <v>13</v>
      </c>
      <c r="P50" s="1169">
        <v>714748</v>
      </c>
      <c r="Q50" s="1169">
        <v>40877</v>
      </c>
      <c r="R50" s="1169">
        <v>755625</v>
      </c>
      <c r="S50" s="1169">
        <v>755625</v>
      </c>
      <c r="T50" s="1169">
        <v>755625</v>
      </c>
      <c r="U50" s="1169">
        <v>755625</v>
      </c>
      <c r="V50" s="1169">
        <v>755625</v>
      </c>
      <c r="W50" s="1175"/>
    </row>
    <row r="51" spans="1:23">
      <c r="A51" s="1166">
        <v>4089100200</v>
      </c>
      <c r="B51" s="1167">
        <v>2</v>
      </c>
      <c r="C51" s="1167">
        <v>4</v>
      </c>
      <c r="D51" s="1167">
        <v>3</v>
      </c>
      <c r="E51" s="1167" t="s">
        <v>1301</v>
      </c>
      <c r="F51" s="1167">
        <v>92</v>
      </c>
      <c r="G51" s="1167" t="s">
        <v>811</v>
      </c>
      <c r="H51" s="1167">
        <v>0</v>
      </c>
      <c r="I51" s="1171">
        <v>12101</v>
      </c>
      <c r="J51" s="1167">
        <v>1</v>
      </c>
      <c r="K51" s="1167">
        <v>19</v>
      </c>
      <c r="L51" s="1167">
        <v>1</v>
      </c>
      <c r="M51" s="1167">
        <v>4</v>
      </c>
      <c r="N51" s="1167" t="s">
        <v>1302</v>
      </c>
      <c r="O51" s="1167">
        <v>13</v>
      </c>
      <c r="P51" s="1169">
        <v>328192</v>
      </c>
      <c r="Q51" s="1169">
        <v>0</v>
      </c>
      <c r="R51" s="1169">
        <v>328192</v>
      </c>
      <c r="S51" s="1169">
        <v>328192</v>
      </c>
      <c r="T51" s="1169">
        <v>278204</v>
      </c>
      <c r="U51" s="1169">
        <v>278204</v>
      </c>
      <c r="V51" s="1169">
        <v>278204</v>
      </c>
      <c r="W51" s="1175"/>
    </row>
    <row r="52" spans="1:23">
      <c r="A52" s="1166">
        <v>4089100200</v>
      </c>
      <c r="B52" s="1167">
        <v>2</v>
      </c>
      <c r="C52" s="1167">
        <v>4</v>
      </c>
      <c r="D52" s="1167">
        <v>3</v>
      </c>
      <c r="E52" s="1167" t="s">
        <v>1301</v>
      </c>
      <c r="F52" s="1167">
        <v>92</v>
      </c>
      <c r="G52" s="1167" t="s">
        <v>811</v>
      </c>
      <c r="H52" s="1167">
        <v>0</v>
      </c>
      <c r="I52" s="1170">
        <v>13201</v>
      </c>
      <c r="J52" s="1167">
        <v>1</v>
      </c>
      <c r="K52" s="1167">
        <v>19</v>
      </c>
      <c r="L52" s="1167">
        <v>1</v>
      </c>
      <c r="M52" s="1167">
        <v>4</v>
      </c>
      <c r="N52" s="1167" t="s">
        <v>1302</v>
      </c>
      <c r="O52" s="1167">
        <v>13</v>
      </c>
      <c r="P52" s="1169">
        <v>895543</v>
      </c>
      <c r="Q52" s="1169">
        <v>-16950</v>
      </c>
      <c r="R52" s="1169">
        <v>878593</v>
      </c>
      <c r="S52" s="1169">
        <v>878593</v>
      </c>
      <c r="T52" s="1169">
        <v>874221</v>
      </c>
      <c r="U52" s="1169">
        <v>854899</v>
      </c>
      <c r="V52" s="1169">
        <v>854899</v>
      </c>
      <c r="W52" s="1175"/>
    </row>
    <row r="53" spans="1:23">
      <c r="A53" s="1166">
        <v>4089100200</v>
      </c>
      <c r="B53" s="1167">
        <v>2</v>
      </c>
      <c r="C53" s="1167">
        <v>4</v>
      </c>
      <c r="D53" s="1167">
        <v>3</v>
      </c>
      <c r="E53" s="1167" t="s">
        <v>1301</v>
      </c>
      <c r="F53" s="1167">
        <v>92</v>
      </c>
      <c r="G53" s="1167" t="s">
        <v>811</v>
      </c>
      <c r="H53" s="1167">
        <v>0</v>
      </c>
      <c r="I53" s="1170">
        <v>13202</v>
      </c>
      <c r="J53" s="1167">
        <v>1</v>
      </c>
      <c r="K53" s="1167">
        <v>19</v>
      </c>
      <c r="L53" s="1167">
        <v>1</v>
      </c>
      <c r="M53" s="1167">
        <v>4</v>
      </c>
      <c r="N53" s="1167" t="s">
        <v>1302</v>
      </c>
      <c r="O53" s="1167">
        <v>13</v>
      </c>
      <c r="P53" s="1169">
        <v>1371181</v>
      </c>
      <c r="Q53" s="1169">
        <v>177068</v>
      </c>
      <c r="R53" s="1169">
        <v>1548248</v>
      </c>
      <c r="S53" s="1169">
        <v>1548248</v>
      </c>
      <c r="T53" s="1169">
        <v>1548248</v>
      </c>
      <c r="U53" s="1169">
        <v>11247</v>
      </c>
      <c r="V53" s="1169">
        <v>11247</v>
      </c>
      <c r="W53" s="1175"/>
    </row>
    <row r="54" spans="1:23">
      <c r="A54" s="1166">
        <v>4089100200</v>
      </c>
      <c r="B54" s="1167">
        <v>2</v>
      </c>
      <c r="C54" s="1167">
        <v>4</v>
      </c>
      <c r="D54" s="1167">
        <v>3</v>
      </c>
      <c r="E54" s="1167" t="s">
        <v>1301</v>
      </c>
      <c r="F54" s="1167">
        <v>92</v>
      </c>
      <c r="G54" s="1167" t="s">
        <v>811</v>
      </c>
      <c r="H54" s="1167">
        <v>0</v>
      </c>
      <c r="I54" s="1170">
        <v>13301</v>
      </c>
      <c r="J54" s="1167">
        <v>1</v>
      </c>
      <c r="K54" s="1167">
        <v>19</v>
      </c>
      <c r="L54" s="1167">
        <v>1</v>
      </c>
      <c r="M54" s="1167">
        <v>4</v>
      </c>
      <c r="N54" s="1167" t="s">
        <v>1302</v>
      </c>
      <c r="O54" s="1167">
        <v>13</v>
      </c>
      <c r="P54" s="1169">
        <v>173704</v>
      </c>
      <c r="Q54" s="1169">
        <v>381</v>
      </c>
      <c r="R54" s="1169">
        <v>174085</v>
      </c>
      <c r="S54" s="1169">
        <v>174085</v>
      </c>
      <c r="T54" s="1169">
        <v>174085</v>
      </c>
      <c r="U54" s="1169">
        <v>174085</v>
      </c>
      <c r="V54" s="1169">
        <v>174085</v>
      </c>
      <c r="W54" s="1175"/>
    </row>
    <row r="55" spans="1:23">
      <c r="A55" s="1166">
        <v>4089100200</v>
      </c>
      <c r="B55" s="1167">
        <v>2</v>
      </c>
      <c r="C55" s="1167">
        <v>4</v>
      </c>
      <c r="D55" s="1167">
        <v>3</v>
      </c>
      <c r="E55" s="1167" t="s">
        <v>1301</v>
      </c>
      <c r="F55" s="1167">
        <v>92</v>
      </c>
      <c r="G55" s="1167" t="s">
        <v>811</v>
      </c>
      <c r="H55" s="1167">
        <v>0</v>
      </c>
      <c r="I55" s="1170">
        <v>14101</v>
      </c>
      <c r="J55" s="1167">
        <v>1</v>
      </c>
      <c r="K55" s="1167">
        <v>19</v>
      </c>
      <c r="L55" s="1167">
        <v>1</v>
      </c>
      <c r="M55" s="1167">
        <v>4</v>
      </c>
      <c r="N55" s="1167" t="s">
        <v>1302</v>
      </c>
      <c r="O55" s="1167">
        <v>13</v>
      </c>
      <c r="P55" s="1169">
        <v>1005716</v>
      </c>
      <c r="Q55" s="1169">
        <v>100288</v>
      </c>
      <c r="R55" s="1169">
        <v>1106005</v>
      </c>
      <c r="S55" s="1169">
        <v>1106005</v>
      </c>
      <c r="T55" s="1169">
        <v>1106005</v>
      </c>
      <c r="U55" s="1169">
        <v>981948</v>
      </c>
      <c r="V55" s="1169">
        <v>981948</v>
      </c>
      <c r="W55" s="1175"/>
    </row>
    <row r="56" spans="1:23">
      <c r="A56" s="1166">
        <v>4089100200</v>
      </c>
      <c r="B56" s="1167">
        <v>2</v>
      </c>
      <c r="C56" s="1167">
        <v>4</v>
      </c>
      <c r="D56" s="1167">
        <v>3</v>
      </c>
      <c r="E56" s="1167" t="s">
        <v>1301</v>
      </c>
      <c r="F56" s="1167">
        <v>92</v>
      </c>
      <c r="G56" s="1167" t="s">
        <v>811</v>
      </c>
      <c r="H56" s="1167">
        <v>0</v>
      </c>
      <c r="I56" s="1170">
        <v>14201</v>
      </c>
      <c r="J56" s="1167">
        <v>1</v>
      </c>
      <c r="K56" s="1167">
        <v>19</v>
      </c>
      <c r="L56" s="1167">
        <v>1</v>
      </c>
      <c r="M56" s="1167">
        <v>4</v>
      </c>
      <c r="N56" s="1167" t="s">
        <v>1302</v>
      </c>
      <c r="O56" s="1167">
        <v>13</v>
      </c>
      <c r="P56" s="1169">
        <v>491102</v>
      </c>
      <c r="Q56" s="1169">
        <v>0</v>
      </c>
      <c r="R56" s="1169">
        <v>491102</v>
      </c>
      <c r="S56" s="1169">
        <v>491102</v>
      </c>
      <c r="T56" s="1169">
        <v>467042</v>
      </c>
      <c r="U56" s="1169">
        <v>467042</v>
      </c>
      <c r="V56" s="1169">
        <v>467042</v>
      </c>
      <c r="W56" s="1175"/>
    </row>
    <row r="57" spans="1:23">
      <c r="A57" s="1166">
        <v>4089100200</v>
      </c>
      <c r="B57" s="1167">
        <v>2</v>
      </c>
      <c r="C57" s="1167">
        <v>4</v>
      </c>
      <c r="D57" s="1167">
        <v>3</v>
      </c>
      <c r="E57" s="1167" t="s">
        <v>1301</v>
      </c>
      <c r="F57" s="1167">
        <v>92</v>
      </c>
      <c r="G57" s="1167" t="s">
        <v>811</v>
      </c>
      <c r="H57" s="1167">
        <v>0</v>
      </c>
      <c r="I57" s="1170">
        <v>14301</v>
      </c>
      <c r="J57" s="1167">
        <v>1</v>
      </c>
      <c r="K57" s="1167">
        <v>19</v>
      </c>
      <c r="L57" s="1167">
        <v>1</v>
      </c>
      <c r="M57" s="1167">
        <v>4</v>
      </c>
      <c r="N57" s="1167" t="s">
        <v>1302</v>
      </c>
      <c r="O57" s="1167">
        <v>13</v>
      </c>
      <c r="P57" s="1169">
        <v>596333</v>
      </c>
      <c r="Q57" s="1169">
        <v>0</v>
      </c>
      <c r="R57" s="1169">
        <v>596333</v>
      </c>
      <c r="S57" s="1169">
        <v>596333</v>
      </c>
      <c r="T57" s="1169">
        <v>585503</v>
      </c>
      <c r="U57" s="1169">
        <v>285854</v>
      </c>
      <c r="V57" s="1169">
        <v>285854</v>
      </c>
      <c r="W57" s="1175"/>
    </row>
    <row r="58" spans="1:23">
      <c r="A58" s="1166">
        <v>4089100200</v>
      </c>
      <c r="B58" s="1167">
        <v>2</v>
      </c>
      <c r="C58" s="1167">
        <v>4</v>
      </c>
      <c r="D58" s="1167">
        <v>3</v>
      </c>
      <c r="E58" s="1167" t="s">
        <v>1301</v>
      </c>
      <c r="F58" s="1167">
        <v>92</v>
      </c>
      <c r="G58" s="1167" t="s">
        <v>811</v>
      </c>
      <c r="H58" s="1167">
        <v>0</v>
      </c>
      <c r="I58" s="1170">
        <v>15101</v>
      </c>
      <c r="J58" s="1167">
        <v>1</v>
      </c>
      <c r="K58" s="1167">
        <v>19</v>
      </c>
      <c r="L58" s="1167">
        <v>1</v>
      </c>
      <c r="M58" s="1167">
        <v>4</v>
      </c>
      <c r="N58" s="1167" t="s">
        <v>1302</v>
      </c>
      <c r="O58" s="1167">
        <v>13</v>
      </c>
      <c r="P58" s="1169">
        <v>572930</v>
      </c>
      <c r="Q58" s="1169">
        <v>0</v>
      </c>
      <c r="R58" s="1169">
        <v>572930</v>
      </c>
      <c r="S58" s="1169">
        <v>572930</v>
      </c>
      <c r="T58" s="1169">
        <v>549283</v>
      </c>
      <c r="U58" s="1169">
        <v>0</v>
      </c>
      <c r="V58" s="1169">
        <v>0</v>
      </c>
      <c r="W58" s="1175"/>
    </row>
    <row r="59" spans="1:23">
      <c r="A59" s="1166">
        <v>4089100200</v>
      </c>
      <c r="B59" s="1167">
        <v>2</v>
      </c>
      <c r="C59" s="1167">
        <v>4</v>
      </c>
      <c r="D59" s="1167">
        <v>3</v>
      </c>
      <c r="E59" s="1167" t="s">
        <v>1301</v>
      </c>
      <c r="F59" s="1167">
        <v>92</v>
      </c>
      <c r="G59" s="1167" t="s">
        <v>811</v>
      </c>
      <c r="H59" s="1167">
        <v>0</v>
      </c>
      <c r="I59" s="1171">
        <v>15303</v>
      </c>
      <c r="J59" s="1167">
        <v>1</v>
      </c>
      <c r="K59" s="1167">
        <v>19</v>
      </c>
      <c r="L59" s="1167">
        <v>1</v>
      </c>
      <c r="M59" s="1167">
        <v>4</v>
      </c>
      <c r="N59" s="1167" t="s">
        <v>1302</v>
      </c>
      <c r="O59" s="1167">
        <v>13</v>
      </c>
      <c r="P59" s="1169">
        <v>66579</v>
      </c>
      <c r="Q59" s="1169">
        <v>-1308</v>
      </c>
      <c r="R59" s="1169">
        <v>65271</v>
      </c>
      <c r="S59" s="1169">
        <v>65271</v>
      </c>
      <c r="T59" s="1169">
        <v>55350</v>
      </c>
      <c r="U59" s="1169">
        <v>55350</v>
      </c>
      <c r="V59" s="1169">
        <v>55350</v>
      </c>
      <c r="W59" s="1175"/>
    </row>
    <row r="60" spans="1:23">
      <c r="A60" s="1166">
        <v>4089100200</v>
      </c>
      <c r="B60" s="1167">
        <v>2</v>
      </c>
      <c r="C60" s="1167">
        <v>4</v>
      </c>
      <c r="D60" s="1167">
        <v>3</v>
      </c>
      <c r="E60" s="1167" t="s">
        <v>1301</v>
      </c>
      <c r="F60" s="1167">
        <v>92</v>
      </c>
      <c r="G60" s="1167" t="s">
        <v>811</v>
      </c>
      <c r="H60" s="1167">
        <v>0</v>
      </c>
      <c r="I60" s="1170">
        <v>15404</v>
      </c>
      <c r="J60" s="1167">
        <v>1</v>
      </c>
      <c r="K60" s="1167">
        <v>19</v>
      </c>
      <c r="L60" s="1167">
        <v>1</v>
      </c>
      <c r="M60" s="1167">
        <v>4</v>
      </c>
      <c r="N60" s="1167" t="s">
        <v>1302</v>
      </c>
      <c r="O60" s="1167">
        <v>13</v>
      </c>
      <c r="P60" s="1169">
        <v>1150152</v>
      </c>
      <c r="Q60" s="1169">
        <v>-288706</v>
      </c>
      <c r="R60" s="1169">
        <v>861446</v>
      </c>
      <c r="S60" s="1169">
        <v>861446</v>
      </c>
      <c r="T60" s="1169">
        <v>832764</v>
      </c>
      <c r="U60" s="1169">
        <v>832764</v>
      </c>
      <c r="V60" s="1169">
        <v>832764</v>
      </c>
      <c r="W60" s="1175"/>
    </row>
    <row r="61" spans="1:23">
      <c r="A61" s="1166">
        <v>4089100200</v>
      </c>
      <c r="B61" s="1167">
        <v>2</v>
      </c>
      <c r="C61" s="1167">
        <v>4</v>
      </c>
      <c r="D61" s="1167">
        <v>3</v>
      </c>
      <c r="E61" s="1167" t="s">
        <v>1301</v>
      </c>
      <c r="F61" s="1167">
        <v>92</v>
      </c>
      <c r="G61" s="1167" t="s">
        <v>811</v>
      </c>
      <c r="H61" s="1167">
        <v>0</v>
      </c>
      <c r="I61" s="1171">
        <v>15413</v>
      </c>
      <c r="J61" s="1167">
        <v>1</v>
      </c>
      <c r="K61" s="1167">
        <v>19</v>
      </c>
      <c r="L61" s="1167">
        <v>1</v>
      </c>
      <c r="M61" s="1167">
        <v>4</v>
      </c>
      <c r="N61" s="1167" t="s">
        <v>1302</v>
      </c>
      <c r="O61" s="1167">
        <v>13</v>
      </c>
      <c r="P61" s="1169">
        <v>7943</v>
      </c>
      <c r="Q61" s="1169">
        <v>743</v>
      </c>
      <c r="R61" s="1169">
        <v>8686</v>
      </c>
      <c r="S61" s="1169">
        <v>8686</v>
      </c>
      <c r="T61" s="1169">
        <v>8100</v>
      </c>
      <c r="U61" s="1169">
        <v>7200</v>
      </c>
      <c r="V61" s="1169">
        <v>7200</v>
      </c>
      <c r="W61" s="1175"/>
    </row>
    <row r="62" spans="1:23">
      <c r="A62" s="1166">
        <v>4089100200</v>
      </c>
      <c r="B62" s="1167">
        <v>2</v>
      </c>
      <c r="C62" s="1167">
        <v>4</v>
      </c>
      <c r="D62" s="1167">
        <v>3</v>
      </c>
      <c r="E62" s="1167" t="s">
        <v>1301</v>
      </c>
      <c r="F62" s="1167">
        <v>92</v>
      </c>
      <c r="G62" s="1167" t="s">
        <v>811</v>
      </c>
      <c r="H62" s="1167">
        <v>0</v>
      </c>
      <c r="I62" s="1170">
        <v>15901</v>
      </c>
      <c r="J62" s="1167">
        <v>1</v>
      </c>
      <c r="K62" s="1167">
        <v>19</v>
      </c>
      <c r="L62" s="1167">
        <v>1</v>
      </c>
      <c r="M62" s="1167">
        <v>4</v>
      </c>
      <c r="N62" s="1167" t="s">
        <v>1302</v>
      </c>
      <c r="O62" s="1167">
        <v>13</v>
      </c>
      <c r="P62" s="1169">
        <v>847144</v>
      </c>
      <c r="Q62" s="1169">
        <v>113938</v>
      </c>
      <c r="R62" s="1169">
        <v>961082</v>
      </c>
      <c r="S62" s="1169">
        <v>961082</v>
      </c>
      <c r="T62" s="1169">
        <v>961082</v>
      </c>
      <c r="U62" s="1169">
        <v>537486</v>
      </c>
      <c r="V62" s="1169">
        <v>537486</v>
      </c>
      <c r="W62" s="1175"/>
    </row>
    <row r="63" spans="1:23">
      <c r="A63" s="1166">
        <v>4089100200</v>
      </c>
      <c r="B63" s="1167">
        <v>2</v>
      </c>
      <c r="C63" s="1167">
        <v>4</v>
      </c>
      <c r="D63" s="1167">
        <v>3</v>
      </c>
      <c r="E63" s="1167" t="s">
        <v>1301</v>
      </c>
      <c r="F63" s="1167">
        <v>92</v>
      </c>
      <c r="G63" s="1167" t="s">
        <v>811</v>
      </c>
      <c r="H63" s="1167">
        <v>0</v>
      </c>
      <c r="I63" s="1170">
        <v>17102</v>
      </c>
      <c r="J63" s="1167">
        <v>1</v>
      </c>
      <c r="K63" s="1167">
        <v>19</v>
      </c>
      <c r="L63" s="1167">
        <v>1</v>
      </c>
      <c r="M63" s="1167">
        <v>4</v>
      </c>
      <c r="N63" s="1167" t="s">
        <v>1302</v>
      </c>
      <c r="O63" s="1167">
        <v>13</v>
      </c>
      <c r="P63" s="1169">
        <v>515469</v>
      </c>
      <c r="Q63" s="1169">
        <v>-15725</v>
      </c>
      <c r="R63" s="1169">
        <v>499744</v>
      </c>
      <c r="S63" s="1169">
        <v>499744</v>
      </c>
      <c r="T63" s="1169">
        <v>496191</v>
      </c>
      <c r="U63" s="1169">
        <v>496191</v>
      </c>
      <c r="V63" s="1169">
        <v>496191</v>
      </c>
      <c r="W63" s="1175"/>
    </row>
    <row r="64" spans="1:23">
      <c r="A64" s="1166">
        <v>4089100200</v>
      </c>
      <c r="B64" s="1167">
        <v>2</v>
      </c>
      <c r="C64" s="1167">
        <v>4</v>
      </c>
      <c r="D64" s="1167">
        <v>3</v>
      </c>
      <c r="E64" s="1167" t="s">
        <v>1301</v>
      </c>
      <c r="F64" s="1167">
        <v>92</v>
      </c>
      <c r="G64" s="1167" t="s">
        <v>811</v>
      </c>
      <c r="H64" s="1167">
        <v>0</v>
      </c>
      <c r="I64" s="1170" t="s">
        <v>1161</v>
      </c>
      <c r="J64" s="1167">
        <v>1</v>
      </c>
      <c r="K64" s="1167">
        <v>19</v>
      </c>
      <c r="L64" s="1167">
        <v>1</v>
      </c>
      <c r="M64" s="1167">
        <v>4</v>
      </c>
      <c r="N64" s="1167" t="s">
        <v>1302</v>
      </c>
      <c r="O64" s="1167">
        <v>13</v>
      </c>
      <c r="P64" s="1169">
        <v>24954</v>
      </c>
      <c r="Q64" s="1169">
        <v>-1381</v>
      </c>
      <c r="R64" s="1169">
        <v>23573</v>
      </c>
      <c r="S64" s="1169">
        <v>14132</v>
      </c>
      <c r="T64" s="1169">
        <v>14132</v>
      </c>
      <c r="U64" s="1169">
        <v>14132</v>
      </c>
      <c r="V64" s="1169">
        <v>14132</v>
      </c>
      <c r="W64" s="1175"/>
    </row>
    <row r="65" spans="1:23">
      <c r="A65" s="1166">
        <v>4089100200</v>
      </c>
      <c r="B65" s="1167">
        <v>2</v>
      </c>
      <c r="C65" s="1167">
        <v>4</v>
      </c>
      <c r="D65" s="1167">
        <v>3</v>
      </c>
      <c r="E65" s="1167" t="s">
        <v>1301</v>
      </c>
      <c r="F65" s="1167">
        <v>92</v>
      </c>
      <c r="G65" s="1167" t="s">
        <v>811</v>
      </c>
      <c r="H65" s="1167">
        <v>0</v>
      </c>
      <c r="I65" s="1170">
        <v>21601</v>
      </c>
      <c r="J65" s="1167">
        <v>1</v>
      </c>
      <c r="K65" s="1167">
        <v>19</v>
      </c>
      <c r="L65" s="1167">
        <v>1</v>
      </c>
      <c r="M65" s="1167">
        <v>4</v>
      </c>
      <c r="N65" s="1167" t="s">
        <v>1302</v>
      </c>
      <c r="O65" s="1167">
        <v>13</v>
      </c>
      <c r="P65" s="1169">
        <v>444</v>
      </c>
      <c r="Q65" s="1169">
        <v>0</v>
      </c>
      <c r="R65" s="1169">
        <v>444</v>
      </c>
      <c r="S65" s="1169">
        <v>0</v>
      </c>
      <c r="T65" s="1169">
        <v>0</v>
      </c>
      <c r="U65" s="1169">
        <v>0</v>
      </c>
      <c r="V65" s="1169">
        <v>0</v>
      </c>
      <c r="W65" s="1175"/>
    </row>
    <row r="66" spans="1:23">
      <c r="A66" s="1166">
        <v>4089100200</v>
      </c>
      <c r="B66" s="1167">
        <v>2</v>
      </c>
      <c r="C66" s="1167">
        <v>4</v>
      </c>
      <c r="D66" s="1167">
        <v>3</v>
      </c>
      <c r="E66" s="1167" t="s">
        <v>1301</v>
      </c>
      <c r="F66" s="1167">
        <v>92</v>
      </c>
      <c r="G66" s="1167" t="s">
        <v>811</v>
      </c>
      <c r="H66" s="1167">
        <v>0</v>
      </c>
      <c r="I66" s="1170" t="s">
        <v>1171</v>
      </c>
      <c r="J66" s="1167">
        <v>1</v>
      </c>
      <c r="K66" s="1167">
        <v>19</v>
      </c>
      <c r="L66" s="1167">
        <v>1</v>
      </c>
      <c r="M66" s="1167">
        <v>4</v>
      </c>
      <c r="N66" s="1167" t="s">
        <v>1302</v>
      </c>
      <c r="O66" s="1167">
        <v>13</v>
      </c>
      <c r="P66" s="1169">
        <v>73825</v>
      </c>
      <c r="Q66" s="1169">
        <v>15144</v>
      </c>
      <c r="R66" s="1169">
        <v>88969</v>
      </c>
      <c r="S66" s="1169">
        <v>88969</v>
      </c>
      <c r="T66" s="1169">
        <v>88969</v>
      </c>
      <c r="U66" s="1169">
        <v>88969</v>
      </c>
      <c r="V66" s="1169">
        <v>88969</v>
      </c>
      <c r="W66" s="1175"/>
    </row>
    <row r="67" spans="1:23">
      <c r="A67" s="1166">
        <v>4089100200</v>
      </c>
      <c r="B67" s="1167">
        <v>2</v>
      </c>
      <c r="C67" s="1167">
        <v>4</v>
      </c>
      <c r="D67" s="1167">
        <v>3</v>
      </c>
      <c r="E67" s="1167" t="s">
        <v>1301</v>
      </c>
      <c r="F67" s="1167">
        <v>92</v>
      </c>
      <c r="G67" s="1167" t="s">
        <v>811</v>
      </c>
      <c r="H67" s="1167">
        <v>0</v>
      </c>
      <c r="I67" s="1170" t="s">
        <v>1175</v>
      </c>
      <c r="J67" s="1167">
        <v>1</v>
      </c>
      <c r="K67" s="1167">
        <v>19</v>
      </c>
      <c r="L67" s="1167">
        <v>1</v>
      </c>
      <c r="M67" s="1167">
        <v>4</v>
      </c>
      <c r="N67" s="1167" t="s">
        <v>1302</v>
      </c>
      <c r="O67" s="1167">
        <v>13</v>
      </c>
      <c r="P67" s="1169">
        <v>3535</v>
      </c>
      <c r="Q67" s="1169">
        <v>-2885</v>
      </c>
      <c r="R67" s="1169">
        <v>650</v>
      </c>
      <c r="S67" s="1169">
        <v>650</v>
      </c>
      <c r="T67" s="1169">
        <v>650</v>
      </c>
      <c r="U67" s="1169">
        <v>650</v>
      </c>
      <c r="V67" s="1169">
        <v>650</v>
      </c>
      <c r="W67" s="1175"/>
    </row>
    <row r="68" spans="1:23">
      <c r="A68" s="1166">
        <v>4089100200</v>
      </c>
      <c r="B68" s="1167">
        <v>2</v>
      </c>
      <c r="C68" s="1167">
        <v>4</v>
      </c>
      <c r="D68" s="1167">
        <v>3</v>
      </c>
      <c r="E68" s="1167" t="s">
        <v>1301</v>
      </c>
      <c r="F68" s="1167">
        <v>92</v>
      </c>
      <c r="G68" s="1167" t="s">
        <v>811</v>
      </c>
      <c r="H68" s="1167">
        <v>0</v>
      </c>
      <c r="I68" s="1170">
        <v>24801</v>
      </c>
      <c r="J68" s="1167">
        <v>1</v>
      </c>
      <c r="K68" s="1167">
        <v>19</v>
      </c>
      <c r="L68" s="1167">
        <v>1</v>
      </c>
      <c r="M68" s="1167">
        <v>4</v>
      </c>
      <c r="N68" s="1167" t="s">
        <v>1302</v>
      </c>
      <c r="O68" s="1167">
        <v>13</v>
      </c>
      <c r="P68" s="1169">
        <v>470396</v>
      </c>
      <c r="Q68" s="1169">
        <v>-69425</v>
      </c>
      <c r="R68" s="1169">
        <v>400971</v>
      </c>
      <c r="S68" s="1169">
        <v>20365</v>
      </c>
      <c r="T68" s="1169">
        <v>20365</v>
      </c>
      <c r="U68" s="1169">
        <v>11365</v>
      </c>
      <c r="V68" s="1169">
        <v>11365</v>
      </c>
      <c r="W68" s="1175"/>
    </row>
    <row r="69" spans="1:23">
      <c r="A69" s="1166">
        <v>4089100200</v>
      </c>
      <c r="B69" s="1167">
        <v>2</v>
      </c>
      <c r="C69" s="1167">
        <v>4</v>
      </c>
      <c r="D69" s="1167">
        <v>3</v>
      </c>
      <c r="E69" s="1167" t="s">
        <v>1301</v>
      </c>
      <c r="F69" s="1167">
        <v>92</v>
      </c>
      <c r="G69" s="1167" t="s">
        <v>811</v>
      </c>
      <c r="H69" s="1167">
        <v>0</v>
      </c>
      <c r="I69" s="1170" t="s">
        <v>1181</v>
      </c>
      <c r="J69" s="1167">
        <v>1</v>
      </c>
      <c r="K69" s="1167">
        <v>19</v>
      </c>
      <c r="L69" s="1167">
        <v>1</v>
      </c>
      <c r="M69" s="1167">
        <v>4</v>
      </c>
      <c r="N69" s="1167" t="s">
        <v>1302</v>
      </c>
      <c r="O69" s="1167">
        <v>13</v>
      </c>
      <c r="P69" s="1169">
        <v>81</v>
      </c>
      <c r="Q69" s="1169">
        <v>408</v>
      </c>
      <c r="R69" s="1169">
        <v>488</v>
      </c>
      <c r="S69" s="1169">
        <v>488</v>
      </c>
      <c r="T69" s="1169">
        <v>488</v>
      </c>
      <c r="U69" s="1169">
        <v>488</v>
      </c>
      <c r="V69" s="1169">
        <v>488</v>
      </c>
      <c r="W69" s="1175"/>
    </row>
    <row r="70" spans="1:23">
      <c r="A70" s="1166">
        <v>4089100200</v>
      </c>
      <c r="B70" s="1167">
        <v>2</v>
      </c>
      <c r="C70" s="1167">
        <v>4</v>
      </c>
      <c r="D70" s="1167">
        <v>3</v>
      </c>
      <c r="E70" s="1167" t="s">
        <v>1301</v>
      </c>
      <c r="F70" s="1167">
        <v>92</v>
      </c>
      <c r="G70" s="1167" t="s">
        <v>811</v>
      </c>
      <c r="H70" s="1167">
        <v>0</v>
      </c>
      <c r="I70" s="1170" t="s">
        <v>1185</v>
      </c>
      <c r="J70" s="1167">
        <v>1</v>
      </c>
      <c r="K70" s="1167">
        <v>19</v>
      </c>
      <c r="L70" s="1167">
        <v>1</v>
      </c>
      <c r="M70" s="1167">
        <v>4</v>
      </c>
      <c r="N70" s="1167" t="s">
        <v>1302</v>
      </c>
      <c r="O70" s="1167">
        <v>13</v>
      </c>
      <c r="P70" s="1169">
        <v>276345</v>
      </c>
      <c r="Q70" s="1169">
        <v>-1000</v>
      </c>
      <c r="R70" s="1169">
        <v>275345</v>
      </c>
      <c r="S70" s="1169">
        <v>230603</v>
      </c>
      <c r="T70" s="1169">
        <v>230603</v>
      </c>
      <c r="U70" s="1169">
        <v>230603</v>
      </c>
      <c r="V70" s="1169">
        <v>230603</v>
      </c>
      <c r="W70" s="1175"/>
    </row>
    <row r="71" spans="1:23">
      <c r="A71" s="1166">
        <v>4089100200</v>
      </c>
      <c r="B71" s="1167">
        <v>2</v>
      </c>
      <c r="C71" s="1167">
        <v>4</v>
      </c>
      <c r="D71" s="1167">
        <v>3</v>
      </c>
      <c r="E71" s="1167" t="s">
        <v>1301</v>
      </c>
      <c r="F71" s="1167">
        <v>92</v>
      </c>
      <c r="G71" s="1167" t="s">
        <v>811</v>
      </c>
      <c r="H71" s="1167">
        <v>0</v>
      </c>
      <c r="I71" s="1171">
        <v>27101</v>
      </c>
      <c r="J71" s="1167">
        <v>1</v>
      </c>
      <c r="K71" s="1167">
        <v>19</v>
      </c>
      <c r="L71" s="1167">
        <v>1</v>
      </c>
      <c r="M71" s="1167">
        <v>4</v>
      </c>
      <c r="N71" s="1167" t="s">
        <v>1302</v>
      </c>
      <c r="O71" s="1167">
        <v>13</v>
      </c>
      <c r="P71" s="1169">
        <v>24000</v>
      </c>
      <c r="Q71" s="1169">
        <v>59169</v>
      </c>
      <c r="R71" s="1169">
        <v>83169</v>
      </c>
      <c r="S71" s="1169">
        <v>83169</v>
      </c>
      <c r="T71" s="1169">
        <v>83169</v>
      </c>
      <c r="U71" s="1169">
        <v>83169</v>
      </c>
      <c r="V71" s="1169">
        <v>83169</v>
      </c>
      <c r="W71" s="1175"/>
    </row>
    <row r="72" spans="1:23">
      <c r="A72" s="1166">
        <v>4089100200</v>
      </c>
      <c r="B72" s="1167">
        <v>2</v>
      </c>
      <c r="C72" s="1167">
        <v>4</v>
      </c>
      <c r="D72" s="1167">
        <v>3</v>
      </c>
      <c r="E72" s="1167" t="s">
        <v>1301</v>
      </c>
      <c r="F72" s="1167">
        <v>92</v>
      </c>
      <c r="G72" s="1167" t="s">
        <v>811</v>
      </c>
      <c r="H72" s="1167">
        <v>0</v>
      </c>
      <c r="I72" s="1170" t="s">
        <v>1193</v>
      </c>
      <c r="J72" s="1167">
        <v>1</v>
      </c>
      <c r="K72" s="1167">
        <v>19</v>
      </c>
      <c r="L72" s="1167">
        <v>1</v>
      </c>
      <c r="M72" s="1167">
        <v>4</v>
      </c>
      <c r="N72" s="1167" t="s">
        <v>1302</v>
      </c>
      <c r="O72" s="1167">
        <v>13</v>
      </c>
      <c r="P72" s="1169">
        <v>8729</v>
      </c>
      <c r="Q72" s="1169">
        <v>-1781</v>
      </c>
      <c r="R72" s="1169">
        <v>6948</v>
      </c>
      <c r="S72" s="1169">
        <v>2871</v>
      </c>
      <c r="T72" s="1169">
        <v>2871</v>
      </c>
      <c r="U72" s="1169">
        <v>2871</v>
      </c>
      <c r="V72" s="1169">
        <v>2871</v>
      </c>
      <c r="W72" s="1175"/>
    </row>
    <row r="73" spans="1:23">
      <c r="A73" s="1166">
        <v>4089100200</v>
      </c>
      <c r="B73" s="1167">
        <v>2</v>
      </c>
      <c r="C73" s="1167">
        <v>4</v>
      </c>
      <c r="D73" s="1167">
        <v>3</v>
      </c>
      <c r="E73" s="1167" t="s">
        <v>1301</v>
      </c>
      <c r="F73" s="1167">
        <v>92</v>
      </c>
      <c r="G73" s="1167" t="s">
        <v>811</v>
      </c>
      <c r="H73" s="1167">
        <v>0</v>
      </c>
      <c r="I73" s="1170" t="s">
        <v>1195</v>
      </c>
      <c r="J73" s="1167">
        <v>1</v>
      </c>
      <c r="K73" s="1167">
        <v>19</v>
      </c>
      <c r="L73" s="1167">
        <v>1</v>
      </c>
      <c r="M73" s="1167">
        <v>4</v>
      </c>
      <c r="N73" s="1167" t="s">
        <v>1302</v>
      </c>
      <c r="O73" s="1167">
        <v>13</v>
      </c>
      <c r="P73" s="1169">
        <v>6603</v>
      </c>
      <c r="Q73" s="1169">
        <v>-1076</v>
      </c>
      <c r="R73" s="1169">
        <v>5527</v>
      </c>
      <c r="S73" s="1169">
        <v>4957</v>
      </c>
      <c r="T73" s="1169">
        <v>4957</v>
      </c>
      <c r="U73" s="1169">
        <v>4957</v>
      </c>
      <c r="V73" s="1169">
        <v>4957</v>
      </c>
      <c r="W73" s="1175"/>
    </row>
    <row r="74" spans="1:23">
      <c r="A74" s="1166">
        <v>4089100200</v>
      </c>
      <c r="B74" s="1167">
        <v>2</v>
      </c>
      <c r="C74" s="1167">
        <v>4</v>
      </c>
      <c r="D74" s="1167">
        <v>3</v>
      </c>
      <c r="E74" s="1167" t="s">
        <v>1301</v>
      </c>
      <c r="F74" s="1167">
        <v>92</v>
      </c>
      <c r="G74" s="1167" t="s">
        <v>811</v>
      </c>
      <c r="H74" s="1167">
        <v>0</v>
      </c>
      <c r="I74" s="1170" t="s">
        <v>1201</v>
      </c>
      <c r="J74" s="1167">
        <v>1</v>
      </c>
      <c r="K74" s="1167">
        <v>19</v>
      </c>
      <c r="L74" s="1167">
        <v>1</v>
      </c>
      <c r="M74" s="1167">
        <v>4</v>
      </c>
      <c r="N74" s="1167" t="s">
        <v>1302</v>
      </c>
      <c r="O74" s="1167">
        <v>13</v>
      </c>
      <c r="P74" s="1169">
        <v>343386</v>
      </c>
      <c r="Q74" s="1169">
        <v>0</v>
      </c>
      <c r="R74" s="1169">
        <v>343386</v>
      </c>
      <c r="S74" s="1169">
        <v>340886</v>
      </c>
      <c r="T74" s="1169">
        <v>340886</v>
      </c>
      <c r="U74" s="1169">
        <v>340886</v>
      </c>
      <c r="V74" s="1169">
        <v>340886</v>
      </c>
      <c r="W74" s="1175"/>
    </row>
    <row r="75" spans="1:23">
      <c r="A75" s="1166">
        <v>4089100200</v>
      </c>
      <c r="B75" s="1167">
        <v>2</v>
      </c>
      <c r="C75" s="1167">
        <v>4</v>
      </c>
      <c r="D75" s="1167">
        <v>3</v>
      </c>
      <c r="E75" s="1167" t="s">
        <v>1301</v>
      </c>
      <c r="F75" s="1167">
        <v>92</v>
      </c>
      <c r="G75" s="1167" t="s">
        <v>811</v>
      </c>
      <c r="H75" s="1167">
        <v>0</v>
      </c>
      <c r="I75" s="1170" t="s">
        <v>1203</v>
      </c>
      <c r="J75" s="1167">
        <v>1</v>
      </c>
      <c r="K75" s="1167">
        <v>19</v>
      </c>
      <c r="L75" s="1167">
        <v>1</v>
      </c>
      <c r="M75" s="1167">
        <v>4</v>
      </c>
      <c r="N75" s="1167" t="s">
        <v>1302</v>
      </c>
      <c r="O75" s="1167">
        <v>13</v>
      </c>
      <c r="P75" s="1169">
        <v>29886</v>
      </c>
      <c r="Q75" s="1169">
        <v>4695</v>
      </c>
      <c r="R75" s="1169">
        <v>34581</v>
      </c>
      <c r="S75" s="1169">
        <v>34581</v>
      </c>
      <c r="T75" s="1169">
        <v>34581</v>
      </c>
      <c r="U75" s="1169">
        <v>34581</v>
      </c>
      <c r="V75" s="1169">
        <v>34581</v>
      </c>
      <c r="W75" s="1175"/>
    </row>
    <row r="76" spans="1:23">
      <c r="A76" s="1166">
        <v>4089100200</v>
      </c>
      <c r="B76" s="1167">
        <v>2</v>
      </c>
      <c r="C76" s="1167">
        <v>4</v>
      </c>
      <c r="D76" s="1167">
        <v>3</v>
      </c>
      <c r="E76" s="1167" t="s">
        <v>1301</v>
      </c>
      <c r="F76" s="1167">
        <v>92</v>
      </c>
      <c r="G76" s="1167" t="s">
        <v>811</v>
      </c>
      <c r="H76" s="1167">
        <v>0</v>
      </c>
      <c r="I76" s="1170" t="s">
        <v>1205</v>
      </c>
      <c r="J76" s="1167">
        <v>1</v>
      </c>
      <c r="K76" s="1167">
        <v>19</v>
      </c>
      <c r="L76" s="1167">
        <v>1</v>
      </c>
      <c r="M76" s="1167">
        <v>4</v>
      </c>
      <c r="N76" s="1167" t="s">
        <v>1302</v>
      </c>
      <c r="O76" s="1167">
        <v>13</v>
      </c>
      <c r="P76" s="1169">
        <v>126688</v>
      </c>
      <c r="Q76" s="1169">
        <v>0</v>
      </c>
      <c r="R76" s="1169">
        <v>126688</v>
      </c>
      <c r="S76" s="1169">
        <v>104714</v>
      </c>
      <c r="T76" s="1169">
        <v>104714</v>
      </c>
      <c r="U76" s="1169">
        <v>104714</v>
      </c>
      <c r="V76" s="1169">
        <v>104714</v>
      </c>
      <c r="W76" s="1175"/>
    </row>
    <row r="77" spans="1:23">
      <c r="A77" s="1166">
        <v>4089100200</v>
      </c>
      <c r="B77" s="1167">
        <v>2</v>
      </c>
      <c r="C77" s="1167">
        <v>4</v>
      </c>
      <c r="D77" s="1167">
        <v>3</v>
      </c>
      <c r="E77" s="1167" t="s">
        <v>1301</v>
      </c>
      <c r="F77" s="1167">
        <v>92</v>
      </c>
      <c r="G77" s="1167" t="s">
        <v>811</v>
      </c>
      <c r="H77" s="1167">
        <v>0</v>
      </c>
      <c r="I77" s="1171">
        <v>31601</v>
      </c>
      <c r="J77" s="1167">
        <v>1</v>
      </c>
      <c r="K77" s="1167">
        <v>19</v>
      </c>
      <c r="L77" s="1167">
        <v>1</v>
      </c>
      <c r="M77" s="1167">
        <v>4</v>
      </c>
      <c r="N77" s="1167" t="s">
        <v>1302</v>
      </c>
      <c r="O77" s="1167">
        <v>13</v>
      </c>
      <c r="P77" s="1169">
        <v>0</v>
      </c>
      <c r="Q77" s="1169">
        <v>25506</v>
      </c>
      <c r="R77" s="1169">
        <v>25506</v>
      </c>
      <c r="S77" s="1169">
        <v>25506</v>
      </c>
      <c r="T77" s="1169">
        <v>25506</v>
      </c>
      <c r="U77" s="1169">
        <v>0</v>
      </c>
      <c r="V77" s="1169">
        <v>0</v>
      </c>
      <c r="W77" s="1175"/>
    </row>
    <row r="78" spans="1:23">
      <c r="A78" s="1166">
        <v>4089100200</v>
      </c>
      <c r="B78" s="1167">
        <v>2</v>
      </c>
      <c r="C78" s="1167">
        <v>4</v>
      </c>
      <c r="D78" s="1167">
        <v>3</v>
      </c>
      <c r="E78" s="1167" t="s">
        <v>1301</v>
      </c>
      <c r="F78" s="1167">
        <v>92</v>
      </c>
      <c r="G78" s="1167" t="s">
        <v>811</v>
      </c>
      <c r="H78" s="1167">
        <v>0</v>
      </c>
      <c r="I78" s="1170" t="s">
        <v>1209</v>
      </c>
      <c r="J78" s="1167">
        <v>1</v>
      </c>
      <c r="K78" s="1167">
        <v>19</v>
      </c>
      <c r="L78" s="1167">
        <v>1</v>
      </c>
      <c r="M78" s="1167">
        <v>4</v>
      </c>
      <c r="N78" s="1167" t="s">
        <v>1302</v>
      </c>
      <c r="O78" s="1167">
        <v>13</v>
      </c>
      <c r="P78" s="1169">
        <v>124178</v>
      </c>
      <c r="Q78" s="1169">
        <v>47721</v>
      </c>
      <c r="R78" s="1169">
        <v>171899</v>
      </c>
      <c r="S78" s="1169">
        <v>171899</v>
      </c>
      <c r="T78" s="1169">
        <v>135899</v>
      </c>
      <c r="U78" s="1169">
        <v>135899</v>
      </c>
      <c r="V78" s="1169">
        <v>135899</v>
      </c>
      <c r="W78" s="1175"/>
    </row>
    <row r="79" spans="1:23">
      <c r="A79" s="1166">
        <v>4089100200</v>
      </c>
      <c r="B79" s="1167">
        <v>2</v>
      </c>
      <c r="C79" s="1167">
        <v>4</v>
      </c>
      <c r="D79" s="1167">
        <v>3</v>
      </c>
      <c r="E79" s="1167" t="s">
        <v>1301</v>
      </c>
      <c r="F79" s="1167">
        <v>92</v>
      </c>
      <c r="G79" s="1167" t="s">
        <v>811</v>
      </c>
      <c r="H79" s="1167">
        <v>0</v>
      </c>
      <c r="I79" s="1170" t="s">
        <v>1211</v>
      </c>
      <c r="J79" s="1167">
        <v>1</v>
      </c>
      <c r="K79" s="1167">
        <v>19</v>
      </c>
      <c r="L79" s="1167">
        <v>1</v>
      </c>
      <c r="M79" s="1167">
        <v>4</v>
      </c>
      <c r="N79" s="1167" t="s">
        <v>1302</v>
      </c>
      <c r="O79" s="1167">
        <v>13</v>
      </c>
      <c r="P79" s="1169">
        <v>2572</v>
      </c>
      <c r="Q79" s="1169">
        <v>0</v>
      </c>
      <c r="R79" s="1169">
        <v>2572</v>
      </c>
      <c r="S79" s="1169">
        <v>759</v>
      </c>
      <c r="T79" s="1169">
        <v>759</v>
      </c>
      <c r="U79" s="1169">
        <v>759</v>
      </c>
      <c r="V79" s="1169">
        <v>759</v>
      </c>
      <c r="W79" s="1175"/>
    </row>
    <row r="80" spans="1:23">
      <c r="A80" s="1166">
        <v>4089100200</v>
      </c>
      <c r="B80" s="1167">
        <v>2</v>
      </c>
      <c r="C80" s="1167">
        <v>4</v>
      </c>
      <c r="D80" s="1167">
        <v>3</v>
      </c>
      <c r="E80" s="1167" t="s">
        <v>1301</v>
      </c>
      <c r="F80" s="1167">
        <v>92</v>
      </c>
      <c r="G80" s="1167" t="s">
        <v>811</v>
      </c>
      <c r="H80" s="1167">
        <v>0</v>
      </c>
      <c r="I80" s="1170">
        <v>31901</v>
      </c>
      <c r="J80" s="1167">
        <v>1</v>
      </c>
      <c r="K80" s="1167">
        <v>19</v>
      </c>
      <c r="L80" s="1167">
        <v>1</v>
      </c>
      <c r="M80" s="1167">
        <v>4</v>
      </c>
      <c r="N80" s="1167" t="s">
        <v>1302</v>
      </c>
      <c r="O80" s="1167">
        <v>13</v>
      </c>
      <c r="P80" s="1169">
        <v>4653</v>
      </c>
      <c r="Q80" s="1169">
        <v>525</v>
      </c>
      <c r="R80" s="1169">
        <v>5177</v>
      </c>
      <c r="S80" s="1169">
        <v>5177</v>
      </c>
      <c r="T80" s="1169">
        <v>5177</v>
      </c>
      <c r="U80" s="1169">
        <v>5177</v>
      </c>
      <c r="V80" s="1169">
        <v>5177</v>
      </c>
      <c r="W80" s="1175"/>
    </row>
    <row r="81" spans="1:23">
      <c r="A81" s="1166">
        <v>4089100200</v>
      </c>
      <c r="B81" s="1167">
        <v>2</v>
      </c>
      <c r="C81" s="1167">
        <v>4</v>
      </c>
      <c r="D81" s="1167">
        <v>3</v>
      </c>
      <c r="E81" s="1167" t="s">
        <v>1301</v>
      </c>
      <c r="F81" s="1167">
        <v>92</v>
      </c>
      <c r="G81" s="1167" t="s">
        <v>811</v>
      </c>
      <c r="H81" s="1167">
        <v>0</v>
      </c>
      <c r="I81" s="1170" t="s">
        <v>1221</v>
      </c>
      <c r="J81" s="1167">
        <v>1</v>
      </c>
      <c r="K81" s="1167">
        <v>19</v>
      </c>
      <c r="L81" s="1167">
        <v>1</v>
      </c>
      <c r="M81" s="1167">
        <v>4</v>
      </c>
      <c r="N81" s="1167" t="s">
        <v>1302</v>
      </c>
      <c r="O81" s="1167">
        <v>13</v>
      </c>
      <c r="P81" s="1169">
        <v>59833</v>
      </c>
      <c r="Q81" s="1169">
        <v>-7427</v>
      </c>
      <c r="R81" s="1169">
        <v>52406</v>
      </c>
      <c r="S81" s="1169">
        <v>52406</v>
      </c>
      <c r="T81" s="1169">
        <v>52406</v>
      </c>
      <c r="U81" s="1169">
        <v>52406</v>
      </c>
      <c r="V81" s="1169">
        <v>52406</v>
      </c>
      <c r="W81" s="1175"/>
    </row>
    <row r="82" spans="1:23">
      <c r="A82" s="1166">
        <v>4089100200</v>
      </c>
      <c r="B82" s="1167">
        <v>2</v>
      </c>
      <c r="C82" s="1167">
        <v>4</v>
      </c>
      <c r="D82" s="1167">
        <v>3</v>
      </c>
      <c r="E82" s="1167" t="s">
        <v>1301</v>
      </c>
      <c r="F82" s="1167">
        <v>92</v>
      </c>
      <c r="G82" s="1167" t="s">
        <v>811</v>
      </c>
      <c r="H82" s="1167">
        <v>0</v>
      </c>
      <c r="I82" s="1170" t="s">
        <v>1229</v>
      </c>
      <c r="J82" s="1167">
        <v>1</v>
      </c>
      <c r="K82" s="1167">
        <v>19</v>
      </c>
      <c r="L82" s="1167">
        <v>1</v>
      </c>
      <c r="M82" s="1167">
        <v>4</v>
      </c>
      <c r="N82" s="1167" t="s">
        <v>1302</v>
      </c>
      <c r="O82" s="1167">
        <v>13</v>
      </c>
      <c r="P82" s="1169">
        <v>240920</v>
      </c>
      <c r="Q82" s="1169">
        <v>109969</v>
      </c>
      <c r="R82" s="1169">
        <v>350890</v>
      </c>
      <c r="S82" s="1169">
        <v>350890</v>
      </c>
      <c r="T82" s="1169">
        <v>256611</v>
      </c>
      <c r="U82" s="1169">
        <v>256611</v>
      </c>
      <c r="V82" s="1169">
        <v>256611</v>
      </c>
      <c r="W82" s="1175"/>
    </row>
    <row r="83" spans="1:23">
      <c r="A83" s="1166">
        <v>4089100200</v>
      </c>
      <c r="B83" s="1167">
        <v>2</v>
      </c>
      <c r="C83" s="1167">
        <v>4</v>
      </c>
      <c r="D83" s="1167">
        <v>3</v>
      </c>
      <c r="E83" s="1167" t="s">
        <v>1301</v>
      </c>
      <c r="F83" s="1167">
        <v>92</v>
      </c>
      <c r="G83" s="1167" t="s">
        <v>811</v>
      </c>
      <c r="H83" s="1167">
        <v>0</v>
      </c>
      <c r="I83" s="1170" t="s">
        <v>1233</v>
      </c>
      <c r="J83" s="1167">
        <v>1</v>
      </c>
      <c r="K83" s="1167">
        <v>19</v>
      </c>
      <c r="L83" s="1167">
        <v>1</v>
      </c>
      <c r="M83" s="1167">
        <v>4</v>
      </c>
      <c r="N83" s="1167" t="s">
        <v>1302</v>
      </c>
      <c r="O83" s="1167">
        <v>13</v>
      </c>
      <c r="P83" s="1169">
        <v>0</v>
      </c>
      <c r="Q83" s="1169">
        <v>32720</v>
      </c>
      <c r="R83" s="1169">
        <v>32720</v>
      </c>
      <c r="S83" s="1169">
        <v>32720</v>
      </c>
      <c r="T83" s="1169">
        <v>32720</v>
      </c>
      <c r="U83" s="1169">
        <v>32720</v>
      </c>
      <c r="V83" s="1169">
        <v>32720</v>
      </c>
      <c r="W83" s="1175"/>
    </row>
    <row r="84" spans="1:23">
      <c r="A84" s="1166">
        <v>4089100200</v>
      </c>
      <c r="B84" s="1167">
        <v>2</v>
      </c>
      <c r="C84" s="1167">
        <v>4</v>
      </c>
      <c r="D84" s="1167">
        <v>3</v>
      </c>
      <c r="E84" s="1167" t="s">
        <v>1301</v>
      </c>
      <c r="F84" s="1167">
        <v>92</v>
      </c>
      <c r="G84" s="1167" t="s">
        <v>811</v>
      </c>
      <c r="H84" s="1167">
        <v>0</v>
      </c>
      <c r="I84" s="1170" t="s">
        <v>1243</v>
      </c>
      <c r="J84" s="1167">
        <v>1</v>
      </c>
      <c r="K84" s="1167">
        <v>19</v>
      </c>
      <c r="L84" s="1167">
        <v>1</v>
      </c>
      <c r="M84" s="1167">
        <v>4</v>
      </c>
      <c r="N84" s="1167" t="s">
        <v>1302</v>
      </c>
      <c r="O84" s="1167">
        <v>13</v>
      </c>
      <c r="P84" s="1169">
        <v>124447</v>
      </c>
      <c r="Q84" s="1169">
        <v>0</v>
      </c>
      <c r="R84" s="1169">
        <v>124447</v>
      </c>
      <c r="S84" s="1169">
        <v>123569</v>
      </c>
      <c r="T84" s="1169">
        <v>123569</v>
      </c>
      <c r="U84" s="1169">
        <v>123569</v>
      </c>
      <c r="V84" s="1169">
        <v>123569</v>
      </c>
      <c r="W84" s="1175"/>
    </row>
    <row r="85" spans="1:23">
      <c r="A85" s="1166">
        <v>4089100200</v>
      </c>
      <c r="B85" s="1167">
        <v>2</v>
      </c>
      <c r="C85" s="1167">
        <v>4</v>
      </c>
      <c r="D85" s="1167">
        <v>3</v>
      </c>
      <c r="E85" s="1167" t="s">
        <v>1301</v>
      </c>
      <c r="F85" s="1167">
        <v>92</v>
      </c>
      <c r="G85" s="1167" t="s">
        <v>811</v>
      </c>
      <c r="H85" s="1167">
        <v>0</v>
      </c>
      <c r="I85" s="1170" t="s">
        <v>1250</v>
      </c>
      <c r="J85" s="1167">
        <v>1</v>
      </c>
      <c r="K85" s="1167">
        <v>19</v>
      </c>
      <c r="L85" s="1167">
        <v>1</v>
      </c>
      <c r="M85" s="1167">
        <v>4</v>
      </c>
      <c r="N85" s="1167" t="s">
        <v>1302</v>
      </c>
      <c r="O85" s="1167">
        <v>13</v>
      </c>
      <c r="P85" s="1169">
        <v>22985</v>
      </c>
      <c r="Q85" s="1169">
        <v>-9026</v>
      </c>
      <c r="R85" s="1169">
        <v>13959</v>
      </c>
      <c r="S85" s="1169">
        <v>13959</v>
      </c>
      <c r="T85" s="1169">
        <v>13959</v>
      </c>
      <c r="U85" s="1169">
        <v>13959</v>
      </c>
      <c r="V85" s="1169">
        <v>13959</v>
      </c>
      <c r="W85" s="1175"/>
    </row>
    <row r="86" spans="1:23">
      <c r="A86" s="1166">
        <v>4089100200</v>
      </c>
      <c r="B86" s="1167">
        <v>2</v>
      </c>
      <c r="C86" s="1167">
        <v>4</v>
      </c>
      <c r="D86" s="1167">
        <v>3</v>
      </c>
      <c r="E86" s="1167" t="s">
        <v>1301</v>
      </c>
      <c r="F86" s="1167">
        <v>92</v>
      </c>
      <c r="G86" s="1167" t="s">
        <v>811</v>
      </c>
      <c r="H86" s="1167">
        <v>0</v>
      </c>
      <c r="I86" s="1170" t="s">
        <v>1252</v>
      </c>
      <c r="J86" s="1167">
        <v>1</v>
      </c>
      <c r="K86" s="1167">
        <v>19</v>
      </c>
      <c r="L86" s="1167">
        <v>1</v>
      </c>
      <c r="M86" s="1167">
        <v>4</v>
      </c>
      <c r="N86" s="1167" t="s">
        <v>1302</v>
      </c>
      <c r="O86" s="1167">
        <v>13</v>
      </c>
      <c r="P86" s="1169">
        <v>11253</v>
      </c>
      <c r="Q86" s="1169">
        <v>29537</v>
      </c>
      <c r="R86" s="1169">
        <v>40790</v>
      </c>
      <c r="S86" s="1169">
        <v>40790</v>
      </c>
      <c r="T86" s="1169">
        <v>40790</v>
      </c>
      <c r="U86" s="1169">
        <v>40790</v>
      </c>
      <c r="V86" s="1169">
        <v>40790</v>
      </c>
      <c r="W86" s="1175"/>
    </row>
    <row r="87" spans="1:23">
      <c r="A87" s="1166">
        <v>4089100200</v>
      </c>
      <c r="B87" s="1167">
        <v>2</v>
      </c>
      <c r="C87" s="1167">
        <v>4</v>
      </c>
      <c r="D87" s="1167">
        <v>3</v>
      </c>
      <c r="E87" s="1167" t="s">
        <v>1301</v>
      </c>
      <c r="F87" s="1167">
        <v>92</v>
      </c>
      <c r="G87" s="1167" t="s">
        <v>811</v>
      </c>
      <c r="H87" s="1167">
        <v>0</v>
      </c>
      <c r="I87" s="1170" t="s">
        <v>1256</v>
      </c>
      <c r="J87" s="1167">
        <v>1</v>
      </c>
      <c r="K87" s="1167">
        <v>19</v>
      </c>
      <c r="L87" s="1167">
        <v>1</v>
      </c>
      <c r="M87" s="1167">
        <v>4</v>
      </c>
      <c r="N87" s="1167" t="s">
        <v>1302</v>
      </c>
      <c r="O87" s="1167">
        <v>13</v>
      </c>
      <c r="P87" s="1169">
        <v>25587</v>
      </c>
      <c r="Q87" s="1169">
        <v>24404</v>
      </c>
      <c r="R87" s="1169">
        <v>49992</v>
      </c>
      <c r="S87" s="1169">
        <v>42432</v>
      </c>
      <c r="T87" s="1169">
        <v>42432</v>
      </c>
      <c r="U87" s="1169">
        <v>31522</v>
      </c>
      <c r="V87" s="1169">
        <v>31522</v>
      </c>
      <c r="W87" s="1175"/>
    </row>
    <row r="88" spans="1:23">
      <c r="A88" s="1166">
        <v>4089100200</v>
      </c>
      <c r="B88" s="1167">
        <v>2</v>
      </c>
      <c r="C88" s="1167">
        <v>4</v>
      </c>
      <c r="D88" s="1167">
        <v>3</v>
      </c>
      <c r="E88" s="1167" t="s">
        <v>1301</v>
      </c>
      <c r="F88" s="1167">
        <v>92</v>
      </c>
      <c r="G88" s="1167" t="s">
        <v>811</v>
      </c>
      <c r="H88" s="1167">
        <v>0</v>
      </c>
      <c r="I88" s="1170" t="s">
        <v>1258</v>
      </c>
      <c r="J88" s="1167">
        <v>1</v>
      </c>
      <c r="K88" s="1167">
        <v>19</v>
      </c>
      <c r="L88" s="1167">
        <v>1</v>
      </c>
      <c r="M88" s="1167">
        <v>4</v>
      </c>
      <c r="N88" s="1167" t="s">
        <v>1302</v>
      </c>
      <c r="O88" s="1167">
        <v>13</v>
      </c>
      <c r="P88" s="1169">
        <v>198577</v>
      </c>
      <c r="Q88" s="1169">
        <v>41423</v>
      </c>
      <c r="R88" s="1169">
        <v>240000</v>
      </c>
      <c r="S88" s="1169">
        <v>240000</v>
      </c>
      <c r="T88" s="1169">
        <v>180000</v>
      </c>
      <c r="U88" s="1169">
        <v>160000</v>
      </c>
      <c r="V88" s="1169">
        <v>160000</v>
      </c>
      <c r="W88" s="1175"/>
    </row>
    <row r="89" spans="1:23">
      <c r="A89" s="1166">
        <v>4089100200</v>
      </c>
      <c r="B89" s="1167">
        <v>2</v>
      </c>
      <c r="C89" s="1167">
        <v>4</v>
      </c>
      <c r="D89" s="1167">
        <v>3</v>
      </c>
      <c r="E89" s="1167" t="s">
        <v>1301</v>
      </c>
      <c r="F89" s="1167">
        <v>92</v>
      </c>
      <c r="G89" s="1167" t="s">
        <v>811</v>
      </c>
      <c r="H89" s="1167">
        <v>0</v>
      </c>
      <c r="I89" s="1170" t="s">
        <v>1260</v>
      </c>
      <c r="J89" s="1167">
        <v>1</v>
      </c>
      <c r="K89" s="1167">
        <v>19</v>
      </c>
      <c r="L89" s="1167">
        <v>1</v>
      </c>
      <c r="M89" s="1167">
        <v>4</v>
      </c>
      <c r="N89" s="1167" t="s">
        <v>1302</v>
      </c>
      <c r="O89" s="1167">
        <v>13</v>
      </c>
      <c r="P89" s="1169">
        <v>15748</v>
      </c>
      <c r="Q89" s="1169">
        <v>0</v>
      </c>
      <c r="R89" s="1169">
        <v>15748</v>
      </c>
      <c r="S89" s="1169">
        <v>14250</v>
      </c>
      <c r="T89" s="1169">
        <v>14250</v>
      </c>
      <c r="U89" s="1169">
        <v>14250</v>
      </c>
      <c r="V89" s="1169">
        <v>14250</v>
      </c>
      <c r="W89" s="1175"/>
    </row>
    <row r="90" spans="1:23">
      <c r="A90" s="1166">
        <v>4089100200</v>
      </c>
      <c r="B90" s="1167">
        <v>2</v>
      </c>
      <c r="C90" s="1167">
        <v>4</v>
      </c>
      <c r="D90" s="1167">
        <v>3</v>
      </c>
      <c r="E90" s="1167" t="s">
        <v>1301</v>
      </c>
      <c r="F90" s="1167">
        <v>92</v>
      </c>
      <c r="G90" s="1167" t="s">
        <v>811</v>
      </c>
      <c r="H90" s="1167">
        <v>0</v>
      </c>
      <c r="I90" s="1171">
        <v>36301</v>
      </c>
      <c r="J90" s="1167">
        <v>1</v>
      </c>
      <c r="K90" s="1167">
        <v>19</v>
      </c>
      <c r="L90" s="1167">
        <v>1</v>
      </c>
      <c r="M90" s="1167">
        <v>4</v>
      </c>
      <c r="N90" s="1167" t="s">
        <v>1302</v>
      </c>
      <c r="O90" s="1167">
        <v>13</v>
      </c>
      <c r="P90" s="1169">
        <v>428462</v>
      </c>
      <c r="Q90" s="1169">
        <v>-166408</v>
      </c>
      <c r="R90" s="1169">
        <v>262053</v>
      </c>
      <c r="S90" s="1169">
        <v>117645</v>
      </c>
      <c r="T90" s="1169">
        <v>117645</v>
      </c>
      <c r="U90" s="1169">
        <v>117645</v>
      </c>
      <c r="V90" s="1169">
        <v>117645</v>
      </c>
      <c r="W90" s="1175"/>
    </row>
    <row r="91" spans="1:23">
      <c r="A91" s="1166">
        <v>4089100200</v>
      </c>
      <c r="B91" s="1167">
        <v>2</v>
      </c>
      <c r="C91" s="1167">
        <v>4</v>
      </c>
      <c r="D91" s="1167">
        <v>3</v>
      </c>
      <c r="E91" s="1167" t="s">
        <v>1301</v>
      </c>
      <c r="F91" s="1167">
        <v>92</v>
      </c>
      <c r="G91" s="1167" t="s">
        <v>811</v>
      </c>
      <c r="H91" s="1167">
        <v>0</v>
      </c>
      <c r="I91" s="1171">
        <v>36601</v>
      </c>
      <c r="J91" s="1167">
        <v>1</v>
      </c>
      <c r="K91" s="1167">
        <v>19</v>
      </c>
      <c r="L91" s="1167">
        <v>1</v>
      </c>
      <c r="M91" s="1167">
        <v>4</v>
      </c>
      <c r="N91" s="1167" t="s">
        <v>1302</v>
      </c>
      <c r="O91" s="1167">
        <v>13</v>
      </c>
      <c r="P91" s="1169">
        <v>17376</v>
      </c>
      <c r="Q91" s="1169">
        <v>-525</v>
      </c>
      <c r="R91" s="1169">
        <v>16851</v>
      </c>
      <c r="S91" s="1169">
        <v>8750</v>
      </c>
      <c r="T91" s="1169">
        <v>8750</v>
      </c>
      <c r="U91" s="1169">
        <v>8750</v>
      </c>
      <c r="V91" s="1169">
        <v>8750</v>
      </c>
      <c r="W91" s="1175"/>
    </row>
    <row r="92" spans="1:23">
      <c r="A92" s="1166">
        <v>4089100200</v>
      </c>
      <c r="B92" s="1167">
        <v>2</v>
      </c>
      <c r="C92" s="1167">
        <v>4</v>
      </c>
      <c r="D92" s="1167">
        <v>3</v>
      </c>
      <c r="E92" s="1167" t="s">
        <v>1301</v>
      </c>
      <c r="F92" s="1167">
        <v>92</v>
      </c>
      <c r="G92" s="1167" t="s">
        <v>811</v>
      </c>
      <c r="H92" s="1167">
        <v>0</v>
      </c>
      <c r="I92" s="1170">
        <v>37201</v>
      </c>
      <c r="J92" s="1167">
        <v>1</v>
      </c>
      <c r="K92" s="1167">
        <v>19</v>
      </c>
      <c r="L92" s="1167">
        <v>1</v>
      </c>
      <c r="M92" s="1167">
        <v>4</v>
      </c>
      <c r="N92" s="1167" t="s">
        <v>1302</v>
      </c>
      <c r="O92" s="1167">
        <v>13</v>
      </c>
      <c r="P92" s="1169">
        <v>4063</v>
      </c>
      <c r="Q92" s="1169">
        <v>0</v>
      </c>
      <c r="R92" s="1169">
        <v>4063</v>
      </c>
      <c r="S92" s="1169">
        <v>134</v>
      </c>
      <c r="T92" s="1169">
        <v>134</v>
      </c>
      <c r="U92" s="1169">
        <v>134</v>
      </c>
      <c r="V92" s="1169">
        <v>134</v>
      </c>
      <c r="W92" s="1175"/>
    </row>
    <row r="93" spans="1:23">
      <c r="A93" s="1166">
        <v>4089100200</v>
      </c>
      <c r="B93" s="1167">
        <v>2</v>
      </c>
      <c r="C93" s="1167">
        <v>4</v>
      </c>
      <c r="D93" s="1167">
        <v>3</v>
      </c>
      <c r="E93" s="1167" t="s">
        <v>1301</v>
      </c>
      <c r="F93" s="1167">
        <v>92</v>
      </c>
      <c r="G93" s="1167" t="s">
        <v>811</v>
      </c>
      <c r="H93" s="1167">
        <v>0</v>
      </c>
      <c r="I93" s="1170" t="s">
        <v>1273</v>
      </c>
      <c r="J93" s="1167">
        <v>1</v>
      </c>
      <c r="K93" s="1167">
        <v>19</v>
      </c>
      <c r="L93" s="1167">
        <v>1</v>
      </c>
      <c r="M93" s="1167">
        <v>4</v>
      </c>
      <c r="N93" s="1167" t="s">
        <v>1302</v>
      </c>
      <c r="O93" s="1167">
        <v>13</v>
      </c>
      <c r="P93" s="1169">
        <v>57736</v>
      </c>
      <c r="Q93" s="1169">
        <v>0</v>
      </c>
      <c r="R93" s="1169">
        <v>57736</v>
      </c>
      <c r="S93" s="1169">
        <v>18695</v>
      </c>
      <c r="T93" s="1169">
        <v>18695</v>
      </c>
      <c r="U93" s="1169">
        <v>18695</v>
      </c>
      <c r="V93" s="1169">
        <v>18695</v>
      </c>
      <c r="W93" s="1175"/>
    </row>
    <row r="94" spans="1:23">
      <c r="A94" s="1166">
        <v>4089100200</v>
      </c>
      <c r="B94" s="1167">
        <v>2</v>
      </c>
      <c r="C94" s="1167">
        <v>4</v>
      </c>
      <c r="D94" s="1167">
        <v>3</v>
      </c>
      <c r="E94" s="1167" t="s">
        <v>1301</v>
      </c>
      <c r="F94" s="1167">
        <v>92</v>
      </c>
      <c r="G94" s="1167" t="s">
        <v>811</v>
      </c>
      <c r="H94" s="1167">
        <v>0</v>
      </c>
      <c r="I94" s="1170" t="s">
        <v>1278</v>
      </c>
      <c r="J94" s="1167">
        <v>1</v>
      </c>
      <c r="K94" s="1167">
        <v>19</v>
      </c>
      <c r="L94" s="1167">
        <v>1</v>
      </c>
      <c r="M94" s="1167">
        <v>4</v>
      </c>
      <c r="N94" s="1167" t="s">
        <v>1302</v>
      </c>
      <c r="O94" s="1167">
        <v>13</v>
      </c>
      <c r="P94" s="1169">
        <v>238585</v>
      </c>
      <c r="Q94" s="1169">
        <v>122539</v>
      </c>
      <c r="R94" s="1169">
        <v>361123</v>
      </c>
      <c r="S94" s="1169">
        <v>345619</v>
      </c>
      <c r="T94" s="1169">
        <v>299957</v>
      </c>
      <c r="U94" s="1169">
        <v>226257</v>
      </c>
      <c r="V94" s="1169">
        <v>226257</v>
      </c>
      <c r="W94" s="1175"/>
    </row>
    <row r="95" spans="1:23">
      <c r="A95" s="1166">
        <v>4089100200</v>
      </c>
      <c r="B95" s="1167">
        <v>2</v>
      </c>
      <c r="C95" s="1167">
        <v>4</v>
      </c>
      <c r="D95" s="1167">
        <v>3</v>
      </c>
      <c r="E95" s="1167" t="s">
        <v>1301</v>
      </c>
      <c r="F95" s="1167">
        <v>92</v>
      </c>
      <c r="G95" s="1167" t="s">
        <v>811</v>
      </c>
      <c r="H95" s="1167">
        <v>0</v>
      </c>
      <c r="I95" s="1170" t="s">
        <v>1280</v>
      </c>
      <c r="J95" s="1167">
        <v>1</v>
      </c>
      <c r="K95" s="1167">
        <v>19</v>
      </c>
      <c r="L95" s="1167">
        <v>1</v>
      </c>
      <c r="M95" s="1167">
        <v>4</v>
      </c>
      <c r="N95" s="1167" t="s">
        <v>1302</v>
      </c>
      <c r="O95" s="1167">
        <v>13</v>
      </c>
      <c r="P95" s="1169">
        <v>26848</v>
      </c>
      <c r="Q95" s="1169">
        <v>-17370</v>
      </c>
      <c r="R95" s="1169">
        <v>9477</v>
      </c>
      <c r="S95" s="1169">
        <v>7500</v>
      </c>
      <c r="T95" s="1169">
        <v>7500</v>
      </c>
      <c r="U95" s="1169">
        <v>7500</v>
      </c>
      <c r="V95" s="1169">
        <v>7500</v>
      </c>
      <c r="W95" s="1175"/>
    </row>
    <row r="96" spans="1:23">
      <c r="A96" s="1166">
        <v>4089100200</v>
      </c>
      <c r="B96" s="1167">
        <v>2</v>
      </c>
      <c r="C96" s="1167">
        <v>4</v>
      </c>
      <c r="D96" s="1167">
        <v>3</v>
      </c>
      <c r="E96" s="1167" t="s">
        <v>1301</v>
      </c>
      <c r="F96" s="1167">
        <v>92</v>
      </c>
      <c r="G96" s="1167" t="s">
        <v>811</v>
      </c>
      <c r="H96" s="1167">
        <v>0</v>
      </c>
      <c r="I96" s="1170" t="s">
        <v>1284</v>
      </c>
      <c r="J96" s="1167">
        <v>1</v>
      </c>
      <c r="K96" s="1167">
        <v>19</v>
      </c>
      <c r="L96" s="1167">
        <v>1</v>
      </c>
      <c r="M96" s="1167">
        <v>4</v>
      </c>
      <c r="N96" s="1167" t="s">
        <v>1302</v>
      </c>
      <c r="O96" s="1167">
        <v>13</v>
      </c>
      <c r="P96" s="1169">
        <v>6862</v>
      </c>
      <c r="Q96" s="1169">
        <v>0</v>
      </c>
      <c r="R96" s="1169">
        <v>6862</v>
      </c>
      <c r="S96" s="1169">
        <v>0</v>
      </c>
      <c r="T96" s="1169">
        <v>0</v>
      </c>
      <c r="U96" s="1169">
        <v>0</v>
      </c>
      <c r="V96" s="1169">
        <v>0</v>
      </c>
      <c r="W96" s="1175"/>
    </row>
    <row r="97" spans="1:23">
      <c r="A97" s="1166">
        <v>4089100200</v>
      </c>
      <c r="B97" s="1167">
        <v>2</v>
      </c>
      <c r="C97" s="1167">
        <v>4</v>
      </c>
      <c r="D97" s="1167">
        <v>3</v>
      </c>
      <c r="E97" s="1167" t="s">
        <v>1301</v>
      </c>
      <c r="F97" s="1167">
        <v>92</v>
      </c>
      <c r="G97" s="1167" t="s">
        <v>811</v>
      </c>
      <c r="H97" s="1167">
        <v>0</v>
      </c>
      <c r="I97" s="1170" t="s">
        <v>1286</v>
      </c>
      <c r="J97" s="1167">
        <v>1</v>
      </c>
      <c r="K97" s="1167">
        <v>19</v>
      </c>
      <c r="L97" s="1167">
        <v>1</v>
      </c>
      <c r="M97" s="1167">
        <v>4</v>
      </c>
      <c r="N97" s="1167" t="s">
        <v>1302</v>
      </c>
      <c r="O97" s="1167">
        <v>13</v>
      </c>
      <c r="P97" s="1169">
        <v>7286</v>
      </c>
      <c r="Q97" s="1169">
        <v>-7286</v>
      </c>
      <c r="R97" s="1169">
        <v>0</v>
      </c>
      <c r="S97" s="1169">
        <v>0</v>
      </c>
      <c r="T97" s="1169">
        <v>0</v>
      </c>
      <c r="U97" s="1169">
        <v>0</v>
      </c>
      <c r="V97" s="1169">
        <v>0</v>
      </c>
      <c r="W97" s="1175"/>
    </row>
    <row r="98" spans="1:23">
      <c r="A98" s="1166">
        <v>4089100200</v>
      </c>
      <c r="B98" s="1167">
        <v>2</v>
      </c>
      <c r="C98" s="1167">
        <v>4</v>
      </c>
      <c r="D98" s="1167">
        <v>3</v>
      </c>
      <c r="E98" s="1167" t="s">
        <v>1301</v>
      </c>
      <c r="F98" s="1167">
        <v>92</v>
      </c>
      <c r="G98" s="1167" t="s">
        <v>811</v>
      </c>
      <c r="H98" s="1167">
        <v>0</v>
      </c>
      <c r="I98" s="1170" t="s">
        <v>1288</v>
      </c>
      <c r="J98" s="1167">
        <v>1</v>
      </c>
      <c r="K98" s="1167">
        <v>19</v>
      </c>
      <c r="L98" s="1167">
        <v>1</v>
      </c>
      <c r="M98" s="1167">
        <v>4</v>
      </c>
      <c r="N98" s="1167" t="s">
        <v>1302</v>
      </c>
      <c r="O98" s="1167">
        <v>13</v>
      </c>
      <c r="P98" s="1169">
        <v>483391</v>
      </c>
      <c r="Q98" s="1169">
        <v>0</v>
      </c>
      <c r="R98" s="1169">
        <v>483391</v>
      </c>
      <c r="S98" s="1169">
        <v>410570</v>
      </c>
      <c r="T98" s="1169">
        <v>410570</v>
      </c>
      <c r="U98" s="1169">
        <v>44928</v>
      </c>
      <c r="V98" s="1169">
        <v>44928</v>
      </c>
      <c r="W98" s="1175"/>
    </row>
    <row r="99" spans="1:23">
      <c r="A99" s="1166">
        <v>4089100300</v>
      </c>
      <c r="B99" s="1167">
        <v>2</v>
      </c>
      <c r="C99" s="1167">
        <v>4</v>
      </c>
      <c r="D99" s="1167">
        <v>3</v>
      </c>
      <c r="E99" s="1167" t="s">
        <v>1301</v>
      </c>
      <c r="F99" s="1167">
        <v>92</v>
      </c>
      <c r="G99" s="1167" t="s">
        <v>811</v>
      </c>
      <c r="H99" s="1167">
        <v>0</v>
      </c>
      <c r="I99" s="1170">
        <v>11301</v>
      </c>
      <c r="J99" s="1167">
        <v>1</v>
      </c>
      <c r="K99" s="1167">
        <v>19</v>
      </c>
      <c r="L99" s="1167">
        <v>1</v>
      </c>
      <c r="M99" s="1167">
        <v>4</v>
      </c>
      <c r="N99" s="1167" t="s">
        <v>1302</v>
      </c>
      <c r="O99" s="1167">
        <v>13</v>
      </c>
      <c r="P99" s="1169">
        <v>3153924</v>
      </c>
      <c r="Q99" s="1169">
        <v>0</v>
      </c>
      <c r="R99" s="1169">
        <v>3153924</v>
      </c>
      <c r="S99" s="1169">
        <v>3153924</v>
      </c>
      <c r="T99" s="1169">
        <v>2838777</v>
      </c>
      <c r="U99" s="1169">
        <v>2838777</v>
      </c>
      <c r="V99" s="1169">
        <v>2838777</v>
      </c>
      <c r="W99" s="1175"/>
    </row>
    <row r="100" spans="1:23">
      <c r="A100" s="1166">
        <v>4089100300</v>
      </c>
      <c r="B100" s="1167">
        <v>2</v>
      </c>
      <c r="C100" s="1167">
        <v>4</v>
      </c>
      <c r="D100" s="1167">
        <v>3</v>
      </c>
      <c r="E100" s="1167" t="s">
        <v>1301</v>
      </c>
      <c r="F100" s="1167">
        <v>92</v>
      </c>
      <c r="G100" s="1167" t="s">
        <v>811</v>
      </c>
      <c r="H100" s="1167">
        <v>0</v>
      </c>
      <c r="I100" s="1170">
        <v>11303</v>
      </c>
      <c r="J100" s="1167">
        <v>1</v>
      </c>
      <c r="K100" s="1167">
        <v>19</v>
      </c>
      <c r="L100" s="1167">
        <v>1</v>
      </c>
      <c r="M100" s="1167">
        <v>4</v>
      </c>
      <c r="N100" s="1167" t="s">
        <v>1302</v>
      </c>
      <c r="O100" s="1167">
        <v>13</v>
      </c>
      <c r="P100" s="1169">
        <v>15428</v>
      </c>
      <c r="Q100" s="1169">
        <v>0</v>
      </c>
      <c r="R100" s="1169">
        <v>15428</v>
      </c>
      <c r="S100" s="1169">
        <v>15428</v>
      </c>
      <c r="T100" s="1169">
        <v>15218</v>
      </c>
      <c r="U100" s="1169">
        <v>15218</v>
      </c>
      <c r="V100" s="1169">
        <v>15218</v>
      </c>
      <c r="W100" s="1175"/>
    </row>
    <row r="101" spans="1:23">
      <c r="A101" s="1166">
        <v>4089100300</v>
      </c>
      <c r="B101" s="1167">
        <v>2</v>
      </c>
      <c r="C101" s="1167">
        <v>4</v>
      </c>
      <c r="D101" s="1167">
        <v>3</v>
      </c>
      <c r="E101" s="1167" t="s">
        <v>1301</v>
      </c>
      <c r="F101" s="1167">
        <v>92</v>
      </c>
      <c r="G101" s="1167" t="s">
        <v>811</v>
      </c>
      <c r="H101" s="1167">
        <v>0</v>
      </c>
      <c r="I101" s="1170">
        <v>11308</v>
      </c>
      <c r="J101" s="1167">
        <v>1</v>
      </c>
      <c r="K101" s="1167">
        <v>19</v>
      </c>
      <c r="L101" s="1167">
        <v>1</v>
      </c>
      <c r="M101" s="1167">
        <v>4</v>
      </c>
      <c r="N101" s="1167" t="s">
        <v>1302</v>
      </c>
      <c r="O101" s="1167">
        <v>13</v>
      </c>
      <c r="P101" s="1169">
        <v>128202</v>
      </c>
      <c r="Q101" s="1169">
        <v>6798</v>
      </c>
      <c r="R101" s="1169">
        <v>135000</v>
      </c>
      <c r="S101" s="1169">
        <v>135000</v>
      </c>
      <c r="T101" s="1169">
        <v>135000</v>
      </c>
      <c r="U101" s="1169">
        <v>135000</v>
      </c>
      <c r="V101" s="1169">
        <v>135000</v>
      </c>
      <c r="W101" s="1175"/>
    </row>
    <row r="102" spans="1:23">
      <c r="A102" s="1166">
        <v>4089100300</v>
      </c>
      <c r="B102" s="1167">
        <v>2</v>
      </c>
      <c r="C102" s="1167">
        <v>4</v>
      </c>
      <c r="D102" s="1167">
        <v>3</v>
      </c>
      <c r="E102" s="1167" t="s">
        <v>1301</v>
      </c>
      <c r="F102" s="1167">
        <v>92</v>
      </c>
      <c r="G102" s="1167" t="s">
        <v>811</v>
      </c>
      <c r="H102" s="1167">
        <v>0</v>
      </c>
      <c r="I102" s="1170">
        <v>13201</v>
      </c>
      <c r="J102" s="1167">
        <v>1</v>
      </c>
      <c r="K102" s="1167">
        <v>19</v>
      </c>
      <c r="L102" s="1167">
        <v>1</v>
      </c>
      <c r="M102" s="1167">
        <v>4</v>
      </c>
      <c r="N102" s="1167" t="s">
        <v>1302</v>
      </c>
      <c r="O102" s="1167">
        <v>13</v>
      </c>
      <c r="P102" s="1169">
        <v>431986</v>
      </c>
      <c r="Q102" s="1169">
        <v>-10300</v>
      </c>
      <c r="R102" s="1169">
        <v>421686</v>
      </c>
      <c r="S102" s="1169">
        <v>421686</v>
      </c>
      <c r="T102" s="1169">
        <v>399868</v>
      </c>
      <c r="U102" s="1169">
        <v>399868</v>
      </c>
      <c r="V102" s="1169">
        <v>399868</v>
      </c>
      <c r="W102" s="1175"/>
    </row>
    <row r="103" spans="1:23">
      <c r="A103" s="1166">
        <v>4089100300</v>
      </c>
      <c r="B103" s="1167">
        <v>2</v>
      </c>
      <c r="C103" s="1167">
        <v>4</v>
      </c>
      <c r="D103" s="1167">
        <v>3</v>
      </c>
      <c r="E103" s="1167" t="s">
        <v>1301</v>
      </c>
      <c r="F103" s="1167">
        <v>92</v>
      </c>
      <c r="G103" s="1167" t="s">
        <v>811</v>
      </c>
      <c r="H103" s="1167">
        <v>0</v>
      </c>
      <c r="I103" s="1170">
        <v>13202</v>
      </c>
      <c r="J103" s="1167">
        <v>1</v>
      </c>
      <c r="K103" s="1167">
        <v>19</v>
      </c>
      <c r="L103" s="1167">
        <v>1</v>
      </c>
      <c r="M103" s="1167">
        <v>4</v>
      </c>
      <c r="N103" s="1167" t="s">
        <v>1302</v>
      </c>
      <c r="O103" s="1167">
        <v>13</v>
      </c>
      <c r="P103" s="1169">
        <v>454204</v>
      </c>
      <c r="Q103" s="1169">
        <v>19979</v>
      </c>
      <c r="R103" s="1169">
        <v>474182</v>
      </c>
      <c r="S103" s="1169">
        <v>474182</v>
      </c>
      <c r="T103" s="1169">
        <v>474182</v>
      </c>
      <c r="U103" s="1169">
        <v>0</v>
      </c>
      <c r="V103" s="1169">
        <v>0</v>
      </c>
      <c r="W103" s="1175"/>
    </row>
    <row r="104" spans="1:23">
      <c r="A104" s="1166">
        <v>4089100300</v>
      </c>
      <c r="B104" s="1167">
        <v>2</v>
      </c>
      <c r="C104" s="1167">
        <v>4</v>
      </c>
      <c r="D104" s="1167">
        <v>3</v>
      </c>
      <c r="E104" s="1167" t="s">
        <v>1301</v>
      </c>
      <c r="F104" s="1167">
        <v>92</v>
      </c>
      <c r="G104" s="1167" t="s">
        <v>811</v>
      </c>
      <c r="H104" s="1167">
        <v>0</v>
      </c>
      <c r="I104" s="1170">
        <v>13301</v>
      </c>
      <c r="J104" s="1167">
        <v>1</v>
      </c>
      <c r="K104" s="1167">
        <v>19</v>
      </c>
      <c r="L104" s="1167">
        <v>1</v>
      </c>
      <c r="M104" s="1167">
        <v>4</v>
      </c>
      <c r="N104" s="1167" t="s">
        <v>1302</v>
      </c>
      <c r="O104" s="1167">
        <v>13</v>
      </c>
      <c r="P104" s="1169">
        <v>411417</v>
      </c>
      <c r="Q104" s="1169">
        <v>-86798</v>
      </c>
      <c r="R104" s="1169">
        <v>324619</v>
      </c>
      <c r="S104" s="1169">
        <v>324619</v>
      </c>
      <c r="T104" s="1169">
        <v>282481</v>
      </c>
      <c r="U104" s="1169">
        <v>282481</v>
      </c>
      <c r="V104" s="1169">
        <v>282481</v>
      </c>
      <c r="W104" s="1175"/>
    </row>
    <row r="105" spans="1:23">
      <c r="A105" s="1166">
        <v>4089100300</v>
      </c>
      <c r="B105" s="1167">
        <v>2</v>
      </c>
      <c r="C105" s="1167">
        <v>4</v>
      </c>
      <c r="D105" s="1167">
        <v>3</v>
      </c>
      <c r="E105" s="1167" t="s">
        <v>1301</v>
      </c>
      <c r="F105" s="1167">
        <v>92</v>
      </c>
      <c r="G105" s="1167" t="s">
        <v>811</v>
      </c>
      <c r="H105" s="1167">
        <v>0</v>
      </c>
      <c r="I105" s="1170">
        <v>14101</v>
      </c>
      <c r="J105" s="1167">
        <v>1</v>
      </c>
      <c r="K105" s="1167">
        <v>19</v>
      </c>
      <c r="L105" s="1167">
        <v>1</v>
      </c>
      <c r="M105" s="1167">
        <v>4</v>
      </c>
      <c r="N105" s="1167" t="s">
        <v>1302</v>
      </c>
      <c r="O105" s="1167">
        <v>13</v>
      </c>
      <c r="P105" s="1169">
        <v>312523</v>
      </c>
      <c r="Q105" s="1169">
        <v>7946</v>
      </c>
      <c r="R105" s="1169">
        <v>320469</v>
      </c>
      <c r="S105" s="1169">
        <v>320469</v>
      </c>
      <c r="T105" s="1169">
        <v>316496</v>
      </c>
      <c r="U105" s="1169">
        <v>279941</v>
      </c>
      <c r="V105" s="1169">
        <v>279941</v>
      </c>
      <c r="W105" s="1175"/>
    </row>
    <row r="106" spans="1:23">
      <c r="A106" s="1166">
        <v>4089100300</v>
      </c>
      <c r="B106" s="1167">
        <v>2</v>
      </c>
      <c r="C106" s="1167">
        <v>4</v>
      </c>
      <c r="D106" s="1167">
        <v>3</v>
      </c>
      <c r="E106" s="1167" t="s">
        <v>1301</v>
      </c>
      <c r="F106" s="1167">
        <v>92</v>
      </c>
      <c r="G106" s="1167" t="s">
        <v>811</v>
      </c>
      <c r="H106" s="1167">
        <v>0</v>
      </c>
      <c r="I106" s="1170">
        <v>14201</v>
      </c>
      <c r="J106" s="1167">
        <v>1</v>
      </c>
      <c r="K106" s="1167">
        <v>19</v>
      </c>
      <c r="L106" s="1167">
        <v>1</v>
      </c>
      <c r="M106" s="1167">
        <v>4</v>
      </c>
      <c r="N106" s="1167" t="s">
        <v>1302</v>
      </c>
      <c r="O106" s="1167">
        <v>13</v>
      </c>
      <c r="P106" s="1169">
        <v>166729</v>
      </c>
      <c r="Q106" s="1169">
        <v>0</v>
      </c>
      <c r="R106" s="1169">
        <v>166729</v>
      </c>
      <c r="S106" s="1169">
        <v>166729</v>
      </c>
      <c r="T106" s="1169">
        <v>154319</v>
      </c>
      <c r="U106" s="1169">
        <v>154319</v>
      </c>
      <c r="V106" s="1169">
        <v>154319</v>
      </c>
      <c r="W106" s="1175"/>
    </row>
    <row r="107" spans="1:23">
      <c r="A107" s="1166">
        <v>4089100300</v>
      </c>
      <c r="B107" s="1167">
        <v>2</v>
      </c>
      <c r="C107" s="1167">
        <v>4</v>
      </c>
      <c r="D107" s="1167">
        <v>3</v>
      </c>
      <c r="E107" s="1167" t="s">
        <v>1301</v>
      </c>
      <c r="F107" s="1167">
        <v>92</v>
      </c>
      <c r="G107" s="1167" t="s">
        <v>811</v>
      </c>
      <c r="H107" s="1167">
        <v>0</v>
      </c>
      <c r="I107" s="1170">
        <v>14301</v>
      </c>
      <c r="J107" s="1167">
        <v>1</v>
      </c>
      <c r="K107" s="1167">
        <v>19</v>
      </c>
      <c r="L107" s="1167">
        <v>1</v>
      </c>
      <c r="M107" s="1167">
        <v>4</v>
      </c>
      <c r="N107" s="1167" t="s">
        <v>1302</v>
      </c>
      <c r="O107" s="1167">
        <v>13</v>
      </c>
      <c r="P107" s="1169">
        <v>209062</v>
      </c>
      <c r="Q107" s="1169">
        <v>0</v>
      </c>
      <c r="R107" s="1169">
        <v>209062</v>
      </c>
      <c r="S107" s="1169">
        <v>209062</v>
      </c>
      <c r="T107" s="1169">
        <v>187513</v>
      </c>
      <c r="U107" s="1169">
        <v>93282</v>
      </c>
      <c r="V107" s="1169">
        <v>93282</v>
      </c>
      <c r="W107" s="1175"/>
    </row>
    <row r="108" spans="1:23">
      <c r="A108" s="1166">
        <v>4089100300</v>
      </c>
      <c r="B108" s="1167">
        <v>2</v>
      </c>
      <c r="C108" s="1167">
        <v>4</v>
      </c>
      <c r="D108" s="1167">
        <v>3</v>
      </c>
      <c r="E108" s="1167" t="s">
        <v>1301</v>
      </c>
      <c r="F108" s="1167">
        <v>92</v>
      </c>
      <c r="G108" s="1167" t="s">
        <v>811</v>
      </c>
      <c r="H108" s="1167">
        <v>0</v>
      </c>
      <c r="I108" s="1170">
        <v>15101</v>
      </c>
      <c r="J108" s="1167">
        <v>1</v>
      </c>
      <c r="K108" s="1167">
        <v>19</v>
      </c>
      <c r="L108" s="1167">
        <v>1</v>
      </c>
      <c r="M108" s="1167">
        <v>4</v>
      </c>
      <c r="N108" s="1167" t="s">
        <v>1302</v>
      </c>
      <c r="O108" s="1167">
        <v>13</v>
      </c>
      <c r="P108" s="1169">
        <v>276452</v>
      </c>
      <c r="Q108" s="1169">
        <v>0</v>
      </c>
      <c r="R108" s="1169">
        <v>276452</v>
      </c>
      <c r="S108" s="1169">
        <v>276452</v>
      </c>
      <c r="T108" s="1169">
        <v>251962</v>
      </c>
      <c r="U108" s="1169">
        <v>0</v>
      </c>
      <c r="V108" s="1169">
        <v>0</v>
      </c>
      <c r="W108" s="1175"/>
    </row>
    <row r="109" spans="1:23">
      <c r="A109" s="1166">
        <v>4089100300</v>
      </c>
      <c r="B109" s="1167">
        <v>2</v>
      </c>
      <c r="C109" s="1167">
        <v>4</v>
      </c>
      <c r="D109" s="1167">
        <v>3</v>
      </c>
      <c r="E109" s="1167" t="s">
        <v>1301</v>
      </c>
      <c r="F109" s="1167">
        <v>92</v>
      </c>
      <c r="G109" s="1167" t="s">
        <v>811</v>
      </c>
      <c r="H109" s="1167">
        <v>0</v>
      </c>
      <c r="I109" s="1170">
        <v>15404</v>
      </c>
      <c r="J109" s="1167">
        <v>1</v>
      </c>
      <c r="K109" s="1167">
        <v>19</v>
      </c>
      <c r="L109" s="1167">
        <v>1</v>
      </c>
      <c r="M109" s="1167">
        <v>4</v>
      </c>
      <c r="N109" s="1167" t="s">
        <v>1302</v>
      </c>
      <c r="O109" s="1167">
        <v>13</v>
      </c>
      <c r="P109" s="1169">
        <v>19988</v>
      </c>
      <c r="Q109" s="1169">
        <v>0</v>
      </c>
      <c r="R109" s="1169">
        <v>19988</v>
      </c>
      <c r="S109" s="1169">
        <v>19988</v>
      </c>
      <c r="T109" s="1169">
        <v>15648</v>
      </c>
      <c r="U109" s="1169">
        <v>15648</v>
      </c>
      <c r="V109" s="1169">
        <v>15648</v>
      </c>
      <c r="W109" s="1175"/>
    </row>
    <row r="110" spans="1:23">
      <c r="A110" s="1166">
        <v>4089100300</v>
      </c>
      <c r="B110" s="1167">
        <v>2</v>
      </c>
      <c r="C110" s="1167">
        <v>4</v>
      </c>
      <c r="D110" s="1167">
        <v>3</v>
      </c>
      <c r="E110" s="1167" t="s">
        <v>1301</v>
      </c>
      <c r="F110" s="1167">
        <v>92</v>
      </c>
      <c r="G110" s="1167" t="s">
        <v>811</v>
      </c>
      <c r="H110" s="1167">
        <v>0</v>
      </c>
      <c r="I110" s="1170">
        <v>15901</v>
      </c>
      <c r="J110" s="1167">
        <v>1</v>
      </c>
      <c r="K110" s="1167">
        <v>19</v>
      </c>
      <c r="L110" s="1167">
        <v>1</v>
      </c>
      <c r="M110" s="1167">
        <v>4</v>
      </c>
      <c r="N110" s="1167" t="s">
        <v>1302</v>
      </c>
      <c r="O110" s="1167">
        <v>13</v>
      </c>
      <c r="P110" s="1169">
        <v>37993</v>
      </c>
      <c r="Q110" s="1169">
        <v>14725</v>
      </c>
      <c r="R110" s="1169">
        <v>52718</v>
      </c>
      <c r="S110" s="1169">
        <v>52718</v>
      </c>
      <c r="T110" s="1169">
        <v>52718</v>
      </c>
      <c r="U110" s="1169">
        <v>48687</v>
      </c>
      <c r="V110" s="1169">
        <v>48687</v>
      </c>
      <c r="W110" s="1175"/>
    </row>
    <row r="111" spans="1:23">
      <c r="A111" s="1166">
        <v>4089100300</v>
      </c>
      <c r="B111" s="1167">
        <v>2</v>
      </c>
      <c r="C111" s="1167">
        <v>4</v>
      </c>
      <c r="D111" s="1167">
        <v>3</v>
      </c>
      <c r="E111" s="1167" t="s">
        <v>1301</v>
      </c>
      <c r="F111" s="1167">
        <v>92</v>
      </c>
      <c r="G111" s="1167" t="s">
        <v>811</v>
      </c>
      <c r="H111" s="1167">
        <v>0</v>
      </c>
      <c r="I111" s="1170">
        <v>17102</v>
      </c>
      <c r="J111" s="1167">
        <v>1</v>
      </c>
      <c r="K111" s="1167">
        <v>19</v>
      </c>
      <c r="L111" s="1167">
        <v>1</v>
      </c>
      <c r="M111" s="1167">
        <v>4</v>
      </c>
      <c r="N111" s="1167" t="s">
        <v>1302</v>
      </c>
      <c r="O111" s="1167">
        <v>13</v>
      </c>
      <c r="P111" s="1169">
        <v>178876</v>
      </c>
      <c r="Q111" s="1169">
        <v>-3507</v>
      </c>
      <c r="R111" s="1169">
        <v>175369</v>
      </c>
      <c r="S111" s="1169">
        <v>175369</v>
      </c>
      <c r="T111" s="1169">
        <v>175369</v>
      </c>
      <c r="U111" s="1169">
        <v>175369</v>
      </c>
      <c r="V111" s="1169">
        <v>175369</v>
      </c>
      <c r="W111" s="1175"/>
    </row>
    <row r="112" spans="1:23">
      <c r="A112" s="1166">
        <v>4089100300</v>
      </c>
      <c r="B112" s="1167">
        <v>2</v>
      </c>
      <c r="C112" s="1167">
        <v>4</v>
      </c>
      <c r="D112" s="1167">
        <v>3</v>
      </c>
      <c r="E112" s="1167" t="s">
        <v>1301</v>
      </c>
      <c r="F112" s="1167">
        <v>92</v>
      </c>
      <c r="G112" s="1167" t="s">
        <v>811</v>
      </c>
      <c r="H112" s="1167">
        <v>0</v>
      </c>
      <c r="I112" s="1170" t="s">
        <v>1161</v>
      </c>
      <c r="J112" s="1167">
        <v>1</v>
      </c>
      <c r="K112" s="1167">
        <v>19</v>
      </c>
      <c r="L112" s="1167">
        <v>1</v>
      </c>
      <c r="M112" s="1167">
        <v>4</v>
      </c>
      <c r="N112" s="1167" t="s">
        <v>1302</v>
      </c>
      <c r="O112" s="1167">
        <v>13</v>
      </c>
      <c r="P112" s="1169">
        <v>8278</v>
      </c>
      <c r="Q112" s="1169">
        <v>-116</v>
      </c>
      <c r="R112" s="1169">
        <v>8162</v>
      </c>
      <c r="S112" s="1169">
        <v>6617</v>
      </c>
      <c r="T112" s="1169">
        <v>6617</v>
      </c>
      <c r="U112" s="1169">
        <v>6617</v>
      </c>
      <c r="V112" s="1169">
        <v>6617</v>
      </c>
      <c r="W112" s="1175"/>
    </row>
    <row r="113" spans="1:23">
      <c r="A113" s="1166">
        <v>4089100300</v>
      </c>
      <c r="B113" s="1167">
        <v>2</v>
      </c>
      <c r="C113" s="1167">
        <v>4</v>
      </c>
      <c r="D113" s="1167">
        <v>3</v>
      </c>
      <c r="E113" s="1167" t="s">
        <v>1301</v>
      </c>
      <c r="F113" s="1167">
        <v>92</v>
      </c>
      <c r="G113" s="1167" t="s">
        <v>811</v>
      </c>
      <c r="H113" s="1167">
        <v>0</v>
      </c>
      <c r="I113" s="1170" t="s">
        <v>1171</v>
      </c>
      <c r="J113" s="1167">
        <v>1</v>
      </c>
      <c r="K113" s="1167">
        <v>19</v>
      </c>
      <c r="L113" s="1167">
        <v>1</v>
      </c>
      <c r="M113" s="1167">
        <v>4</v>
      </c>
      <c r="N113" s="1167" t="s">
        <v>1302</v>
      </c>
      <c r="O113" s="1167">
        <v>13</v>
      </c>
      <c r="P113" s="1169">
        <v>7995</v>
      </c>
      <c r="Q113" s="1169">
        <v>0</v>
      </c>
      <c r="R113" s="1169">
        <v>7995</v>
      </c>
      <c r="S113" s="1169">
        <v>6584</v>
      </c>
      <c r="T113" s="1169">
        <v>6584</v>
      </c>
      <c r="U113" s="1169">
        <v>6584</v>
      </c>
      <c r="V113" s="1169">
        <v>6584</v>
      </c>
      <c r="W113" s="1175"/>
    </row>
    <row r="114" spans="1:23">
      <c r="A114" s="1166">
        <v>4089100300</v>
      </c>
      <c r="B114" s="1167">
        <v>2</v>
      </c>
      <c r="C114" s="1167">
        <v>4</v>
      </c>
      <c r="D114" s="1167">
        <v>3</v>
      </c>
      <c r="E114" s="1167" t="s">
        <v>1301</v>
      </c>
      <c r="F114" s="1167">
        <v>92</v>
      </c>
      <c r="G114" s="1167" t="s">
        <v>811</v>
      </c>
      <c r="H114" s="1167">
        <v>0</v>
      </c>
      <c r="I114" s="1170">
        <v>24601</v>
      </c>
      <c r="J114" s="1167">
        <v>1</v>
      </c>
      <c r="K114" s="1167">
        <v>19</v>
      </c>
      <c r="L114" s="1167">
        <v>1</v>
      </c>
      <c r="M114" s="1167">
        <v>4</v>
      </c>
      <c r="N114" s="1167" t="s">
        <v>1302</v>
      </c>
      <c r="O114" s="1167">
        <v>13</v>
      </c>
      <c r="P114" s="1169">
        <v>0</v>
      </c>
      <c r="Q114" s="1169">
        <v>6194</v>
      </c>
      <c r="R114" s="1169">
        <v>6194</v>
      </c>
      <c r="S114" s="1169">
        <v>6194</v>
      </c>
      <c r="T114" s="1169">
        <v>6194</v>
      </c>
      <c r="U114" s="1169">
        <v>6194</v>
      </c>
      <c r="V114" s="1169">
        <v>6194</v>
      </c>
      <c r="W114" s="1175"/>
    </row>
    <row r="115" spans="1:23">
      <c r="A115" s="1166">
        <v>4089100300</v>
      </c>
      <c r="B115" s="1167">
        <v>2</v>
      </c>
      <c r="C115" s="1167">
        <v>4</v>
      </c>
      <c r="D115" s="1167">
        <v>3</v>
      </c>
      <c r="E115" s="1167" t="s">
        <v>1301</v>
      </c>
      <c r="F115" s="1167">
        <v>92</v>
      </c>
      <c r="G115" s="1167" t="s">
        <v>811</v>
      </c>
      <c r="H115" s="1167">
        <v>0</v>
      </c>
      <c r="I115" s="1170" t="s">
        <v>1185</v>
      </c>
      <c r="J115" s="1167">
        <v>1</v>
      </c>
      <c r="K115" s="1167">
        <v>19</v>
      </c>
      <c r="L115" s="1167">
        <v>1</v>
      </c>
      <c r="M115" s="1167">
        <v>4</v>
      </c>
      <c r="N115" s="1167" t="s">
        <v>1302</v>
      </c>
      <c r="O115" s="1167">
        <v>13</v>
      </c>
      <c r="P115" s="1169">
        <v>56080</v>
      </c>
      <c r="Q115" s="1169">
        <v>0</v>
      </c>
      <c r="R115" s="1169">
        <v>56080</v>
      </c>
      <c r="S115" s="1169">
        <v>47149</v>
      </c>
      <c r="T115" s="1169">
        <v>47149</v>
      </c>
      <c r="U115" s="1169">
        <v>47149</v>
      </c>
      <c r="V115" s="1169">
        <v>47149</v>
      </c>
      <c r="W115" s="1175"/>
    </row>
    <row r="116" spans="1:23">
      <c r="A116" s="1166">
        <v>4089100300</v>
      </c>
      <c r="B116" s="1167">
        <v>2</v>
      </c>
      <c r="C116" s="1167">
        <v>4</v>
      </c>
      <c r="D116" s="1167">
        <v>3</v>
      </c>
      <c r="E116" s="1167" t="s">
        <v>1301</v>
      </c>
      <c r="F116" s="1167">
        <v>92</v>
      </c>
      <c r="G116" s="1167" t="s">
        <v>811</v>
      </c>
      <c r="H116" s="1167">
        <v>0</v>
      </c>
      <c r="I116" s="1170" t="s">
        <v>1193</v>
      </c>
      <c r="J116" s="1167">
        <v>1</v>
      </c>
      <c r="K116" s="1167">
        <v>19</v>
      </c>
      <c r="L116" s="1167">
        <v>1</v>
      </c>
      <c r="M116" s="1167">
        <v>4</v>
      </c>
      <c r="N116" s="1167" t="s">
        <v>1302</v>
      </c>
      <c r="O116" s="1167">
        <v>13</v>
      </c>
      <c r="P116" s="1169">
        <v>799</v>
      </c>
      <c r="Q116" s="1169">
        <v>778</v>
      </c>
      <c r="R116" s="1169">
        <v>1577</v>
      </c>
      <c r="S116" s="1169">
        <v>1577</v>
      </c>
      <c r="T116" s="1169">
        <v>1577</v>
      </c>
      <c r="U116" s="1169">
        <v>1577</v>
      </c>
      <c r="V116" s="1169">
        <v>1577</v>
      </c>
      <c r="W116" s="1175"/>
    </row>
    <row r="117" spans="1:23">
      <c r="A117" s="1166">
        <v>4089100300</v>
      </c>
      <c r="B117" s="1167">
        <v>2</v>
      </c>
      <c r="C117" s="1167">
        <v>4</v>
      </c>
      <c r="D117" s="1167">
        <v>3</v>
      </c>
      <c r="E117" s="1167" t="s">
        <v>1301</v>
      </c>
      <c r="F117" s="1167">
        <v>92</v>
      </c>
      <c r="G117" s="1167" t="s">
        <v>811</v>
      </c>
      <c r="H117" s="1167">
        <v>0</v>
      </c>
      <c r="I117" s="1170" t="s">
        <v>1195</v>
      </c>
      <c r="J117" s="1167">
        <v>1</v>
      </c>
      <c r="K117" s="1167">
        <v>19</v>
      </c>
      <c r="L117" s="1167">
        <v>1</v>
      </c>
      <c r="M117" s="1167">
        <v>4</v>
      </c>
      <c r="N117" s="1167" t="s">
        <v>1302</v>
      </c>
      <c r="O117" s="1167">
        <v>13</v>
      </c>
      <c r="P117" s="1169">
        <v>31735</v>
      </c>
      <c r="Q117" s="1169">
        <v>15903</v>
      </c>
      <c r="R117" s="1169">
        <v>47638</v>
      </c>
      <c r="S117" s="1169">
        <v>47638</v>
      </c>
      <c r="T117" s="1169">
        <v>47638</v>
      </c>
      <c r="U117" s="1169">
        <v>47638</v>
      </c>
      <c r="V117" s="1169">
        <v>47638</v>
      </c>
      <c r="W117" s="1175"/>
    </row>
    <row r="118" spans="1:23">
      <c r="A118" s="1166">
        <v>4089100300</v>
      </c>
      <c r="B118" s="1167">
        <v>2</v>
      </c>
      <c r="C118" s="1167">
        <v>4</v>
      </c>
      <c r="D118" s="1167">
        <v>3</v>
      </c>
      <c r="E118" s="1167" t="s">
        <v>1301</v>
      </c>
      <c r="F118" s="1167">
        <v>92</v>
      </c>
      <c r="G118" s="1167" t="s">
        <v>811</v>
      </c>
      <c r="H118" s="1167">
        <v>0</v>
      </c>
      <c r="I118" s="1170" t="s">
        <v>1201</v>
      </c>
      <c r="J118" s="1167">
        <v>1</v>
      </c>
      <c r="K118" s="1167">
        <v>19</v>
      </c>
      <c r="L118" s="1167">
        <v>1</v>
      </c>
      <c r="M118" s="1167">
        <v>4</v>
      </c>
      <c r="N118" s="1167" t="s">
        <v>1302</v>
      </c>
      <c r="O118" s="1167">
        <v>13</v>
      </c>
      <c r="P118" s="1169">
        <v>721978</v>
      </c>
      <c r="Q118" s="1169">
        <v>-16261</v>
      </c>
      <c r="R118" s="1169">
        <v>705717</v>
      </c>
      <c r="S118" s="1169">
        <v>650674</v>
      </c>
      <c r="T118" s="1169">
        <v>650674</v>
      </c>
      <c r="U118" s="1169">
        <v>650674</v>
      </c>
      <c r="V118" s="1169">
        <v>650674</v>
      </c>
      <c r="W118" s="1175"/>
    </row>
    <row r="119" spans="1:23">
      <c r="A119" s="1166">
        <v>4089100300</v>
      </c>
      <c r="B119" s="1167">
        <v>2</v>
      </c>
      <c r="C119" s="1167">
        <v>4</v>
      </c>
      <c r="D119" s="1167">
        <v>3</v>
      </c>
      <c r="E119" s="1167" t="s">
        <v>1301</v>
      </c>
      <c r="F119" s="1167">
        <v>92</v>
      </c>
      <c r="G119" s="1167" t="s">
        <v>811</v>
      </c>
      <c r="H119" s="1167">
        <v>0</v>
      </c>
      <c r="I119" s="1170" t="s">
        <v>1203</v>
      </c>
      <c r="J119" s="1167">
        <v>1</v>
      </c>
      <c r="K119" s="1167">
        <v>19</v>
      </c>
      <c r="L119" s="1167">
        <v>1</v>
      </c>
      <c r="M119" s="1167">
        <v>4</v>
      </c>
      <c r="N119" s="1167" t="s">
        <v>1302</v>
      </c>
      <c r="O119" s="1167">
        <v>13</v>
      </c>
      <c r="P119" s="1169">
        <v>3853</v>
      </c>
      <c r="Q119" s="1169">
        <v>2846</v>
      </c>
      <c r="R119" s="1169">
        <v>6699</v>
      </c>
      <c r="S119" s="1169">
        <v>6699</v>
      </c>
      <c r="T119" s="1169">
        <v>6699</v>
      </c>
      <c r="U119" s="1169">
        <v>6699</v>
      </c>
      <c r="V119" s="1169">
        <v>6699</v>
      </c>
      <c r="W119" s="1175"/>
    </row>
    <row r="120" spans="1:23">
      <c r="A120" s="1166">
        <v>4089100300</v>
      </c>
      <c r="B120" s="1167">
        <v>2</v>
      </c>
      <c r="C120" s="1167">
        <v>4</v>
      </c>
      <c r="D120" s="1167">
        <v>3</v>
      </c>
      <c r="E120" s="1167" t="s">
        <v>1301</v>
      </c>
      <c r="F120" s="1167">
        <v>92</v>
      </c>
      <c r="G120" s="1167" t="s">
        <v>811</v>
      </c>
      <c r="H120" s="1167">
        <v>0</v>
      </c>
      <c r="I120" s="1171" t="s">
        <v>1205</v>
      </c>
      <c r="J120" s="1167">
        <v>1</v>
      </c>
      <c r="K120" s="1167">
        <v>19</v>
      </c>
      <c r="L120" s="1167">
        <v>1</v>
      </c>
      <c r="M120" s="1167">
        <v>4</v>
      </c>
      <c r="N120" s="1167" t="s">
        <v>1302</v>
      </c>
      <c r="O120" s="1167">
        <v>13</v>
      </c>
      <c r="P120" s="1169">
        <v>25338</v>
      </c>
      <c r="Q120" s="1169">
        <v>0</v>
      </c>
      <c r="R120" s="1169">
        <v>25338</v>
      </c>
      <c r="S120" s="1169">
        <v>20943</v>
      </c>
      <c r="T120" s="1169">
        <v>20943</v>
      </c>
      <c r="U120" s="1169">
        <v>20943</v>
      </c>
      <c r="V120" s="1169">
        <v>20943</v>
      </c>
      <c r="W120" s="1175"/>
    </row>
    <row r="121" spans="1:23">
      <c r="A121" s="1166">
        <v>4089100300</v>
      </c>
      <c r="B121" s="1167">
        <v>2</v>
      </c>
      <c r="C121" s="1167">
        <v>4</v>
      </c>
      <c r="D121" s="1167">
        <v>3</v>
      </c>
      <c r="E121" s="1167" t="s">
        <v>1301</v>
      </c>
      <c r="F121" s="1167">
        <v>92</v>
      </c>
      <c r="G121" s="1167" t="s">
        <v>811</v>
      </c>
      <c r="H121" s="1167">
        <v>0</v>
      </c>
      <c r="I121" s="1170">
        <v>31601</v>
      </c>
      <c r="J121" s="1167">
        <v>1</v>
      </c>
      <c r="K121" s="1167">
        <v>19</v>
      </c>
      <c r="L121" s="1167">
        <v>1</v>
      </c>
      <c r="M121" s="1167">
        <v>4</v>
      </c>
      <c r="N121" s="1167" t="s">
        <v>1302</v>
      </c>
      <c r="O121" s="1167">
        <v>13</v>
      </c>
      <c r="P121" s="1169">
        <v>400000</v>
      </c>
      <c r="Q121" s="1169">
        <v>188166</v>
      </c>
      <c r="R121" s="1169">
        <v>588166</v>
      </c>
      <c r="S121" s="1169">
        <v>588166</v>
      </c>
      <c r="T121" s="1169">
        <v>588166</v>
      </c>
      <c r="U121" s="1169">
        <v>0</v>
      </c>
      <c r="V121" s="1169">
        <v>0</v>
      </c>
      <c r="W121" s="1175"/>
    </row>
    <row r="122" spans="1:23">
      <c r="A122" s="1166">
        <v>4089100300</v>
      </c>
      <c r="B122" s="1167">
        <v>2</v>
      </c>
      <c r="C122" s="1167">
        <v>4</v>
      </c>
      <c r="D122" s="1167">
        <v>3</v>
      </c>
      <c r="E122" s="1167" t="s">
        <v>1301</v>
      </c>
      <c r="F122" s="1167">
        <v>92</v>
      </c>
      <c r="G122" s="1167" t="s">
        <v>811</v>
      </c>
      <c r="H122" s="1167">
        <v>0</v>
      </c>
      <c r="I122" s="1170" t="s">
        <v>1209</v>
      </c>
      <c r="J122" s="1167">
        <v>1</v>
      </c>
      <c r="K122" s="1167">
        <v>19</v>
      </c>
      <c r="L122" s="1167">
        <v>1</v>
      </c>
      <c r="M122" s="1167">
        <v>4</v>
      </c>
      <c r="N122" s="1167" t="s">
        <v>1302</v>
      </c>
      <c r="O122" s="1167">
        <v>13</v>
      </c>
      <c r="P122" s="1169">
        <v>22249</v>
      </c>
      <c r="Q122" s="1169">
        <v>11300</v>
      </c>
      <c r="R122" s="1169">
        <v>33549</v>
      </c>
      <c r="S122" s="1169">
        <v>33549</v>
      </c>
      <c r="T122" s="1169">
        <v>26349</v>
      </c>
      <c r="U122" s="1169">
        <v>26349</v>
      </c>
      <c r="V122" s="1169">
        <v>26349</v>
      </c>
      <c r="W122" s="1175"/>
    </row>
    <row r="123" spans="1:23">
      <c r="A123" s="1166">
        <v>4089100300</v>
      </c>
      <c r="B123" s="1167">
        <v>2</v>
      </c>
      <c r="C123" s="1167">
        <v>4</v>
      </c>
      <c r="D123" s="1167">
        <v>3</v>
      </c>
      <c r="E123" s="1167" t="s">
        <v>1301</v>
      </c>
      <c r="F123" s="1167">
        <v>92</v>
      </c>
      <c r="G123" s="1167" t="s">
        <v>811</v>
      </c>
      <c r="H123" s="1167">
        <v>0</v>
      </c>
      <c r="I123" s="1170" t="s">
        <v>1211</v>
      </c>
      <c r="J123" s="1167">
        <v>1</v>
      </c>
      <c r="K123" s="1167">
        <v>19</v>
      </c>
      <c r="L123" s="1167">
        <v>1</v>
      </c>
      <c r="M123" s="1167">
        <v>4</v>
      </c>
      <c r="N123" s="1167" t="s">
        <v>1302</v>
      </c>
      <c r="O123" s="1167">
        <v>13</v>
      </c>
      <c r="P123" s="1169">
        <v>7379</v>
      </c>
      <c r="Q123" s="1169">
        <v>-7379</v>
      </c>
      <c r="R123" s="1169">
        <v>0</v>
      </c>
      <c r="S123" s="1169">
        <v>0</v>
      </c>
      <c r="T123" s="1169">
        <v>0</v>
      </c>
      <c r="U123" s="1169">
        <v>0</v>
      </c>
      <c r="V123" s="1169">
        <v>0</v>
      </c>
      <c r="W123" s="1175"/>
    </row>
    <row r="124" spans="1:23">
      <c r="A124" s="1166">
        <v>4089100300</v>
      </c>
      <c r="B124" s="1167">
        <v>2</v>
      </c>
      <c r="C124" s="1167">
        <v>4</v>
      </c>
      <c r="D124" s="1167">
        <v>3</v>
      </c>
      <c r="E124" s="1167" t="s">
        <v>1301</v>
      </c>
      <c r="F124" s="1167">
        <v>92</v>
      </c>
      <c r="G124" s="1167" t="s">
        <v>811</v>
      </c>
      <c r="H124" s="1167">
        <v>0</v>
      </c>
      <c r="I124" s="1170">
        <v>31901</v>
      </c>
      <c r="J124" s="1167">
        <v>1</v>
      </c>
      <c r="K124" s="1167">
        <v>19</v>
      </c>
      <c r="L124" s="1167">
        <v>1</v>
      </c>
      <c r="M124" s="1167">
        <v>4</v>
      </c>
      <c r="N124" s="1167" t="s">
        <v>1302</v>
      </c>
      <c r="O124" s="1167">
        <v>13</v>
      </c>
      <c r="P124" s="1169">
        <v>4653</v>
      </c>
      <c r="Q124" s="1169">
        <v>525</v>
      </c>
      <c r="R124" s="1169">
        <v>5177</v>
      </c>
      <c r="S124" s="1169">
        <v>5177</v>
      </c>
      <c r="T124" s="1169">
        <v>5177</v>
      </c>
      <c r="U124" s="1169">
        <v>5177</v>
      </c>
      <c r="V124" s="1169">
        <v>5177</v>
      </c>
      <c r="W124" s="1175"/>
    </row>
    <row r="125" spans="1:23">
      <c r="A125" s="1166">
        <v>4089100300</v>
      </c>
      <c r="B125" s="1167">
        <v>2</v>
      </c>
      <c r="C125" s="1167">
        <v>4</v>
      </c>
      <c r="D125" s="1167">
        <v>3</v>
      </c>
      <c r="E125" s="1167" t="s">
        <v>1301</v>
      </c>
      <c r="F125" s="1167">
        <v>92</v>
      </c>
      <c r="G125" s="1167" t="s">
        <v>811</v>
      </c>
      <c r="H125" s="1167">
        <v>0</v>
      </c>
      <c r="I125" s="1170">
        <v>32101</v>
      </c>
      <c r="J125" s="1167">
        <v>1</v>
      </c>
      <c r="K125" s="1167">
        <v>19</v>
      </c>
      <c r="L125" s="1167">
        <v>1</v>
      </c>
      <c r="M125" s="1167">
        <v>4</v>
      </c>
      <c r="N125" s="1167" t="s">
        <v>1302</v>
      </c>
      <c r="O125" s="1167">
        <v>13</v>
      </c>
      <c r="P125" s="1169">
        <v>71664</v>
      </c>
      <c r="Q125" s="1169">
        <v>0</v>
      </c>
      <c r="R125" s="1169">
        <v>71664</v>
      </c>
      <c r="S125" s="1169">
        <v>68310</v>
      </c>
      <c r="T125" s="1169">
        <v>68310</v>
      </c>
      <c r="U125" s="1169">
        <v>68310</v>
      </c>
      <c r="V125" s="1169">
        <v>68310</v>
      </c>
      <c r="W125" s="1175"/>
    </row>
    <row r="126" spans="1:23">
      <c r="A126" s="1166">
        <v>4089100300</v>
      </c>
      <c r="B126" s="1167">
        <v>2</v>
      </c>
      <c r="C126" s="1167">
        <v>4</v>
      </c>
      <c r="D126" s="1167">
        <v>3</v>
      </c>
      <c r="E126" s="1167" t="s">
        <v>1301</v>
      </c>
      <c r="F126" s="1167">
        <v>92</v>
      </c>
      <c r="G126" s="1167" t="s">
        <v>811</v>
      </c>
      <c r="H126" s="1167">
        <v>0</v>
      </c>
      <c r="I126" s="1171">
        <v>32201</v>
      </c>
      <c r="J126" s="1167">
        <v>1</v>
      </c>
      <c r="K126" s="1167">
        <v>19</v>
      </c>
      <c r="L126" s="1167">
        <v>1</v>
      </c>
      <c r="M126" s="1167">
        <v>4</v>
      </c>
      <c r="N126" s="1167" t="s">
        <v>1302</v>
      </c>
      <c r="O126" s="1167">
        <v>13</v>
      </c>
      <c r="P126" s="1169">
        <v>62473</v>
      </c>
      <c r="Q126" s="1169">
        <v>6164</v>
      </c>
      <c r="R126" s="1169">
        <v>68637</v>
      </c>
      <c r="S126" s="1169">
        <v>68637</v>
      </c>
      <c r="T126" s="1169">
        <v>55935</v>
      </c>
      <c r="U126" s="1169">
        <v>46408</v>
      </c>
      <c r="V126" s="1169">
        <v>46408</v>
      </c>
      <c r="W126" s="1175"/>
    </row>
    <row r="127" spans="1:23">
      <c r="A127" s="1166">
        <v>4089100300</v>
      </c>
      <c r="B127" s="1167">
        <v>2</v>
      </c>
      <c r="C127" s="1167">
        <v>4</v>
      </c>
      <c r="D127" s="1167">
        <v>3</v>
      </c>
      <c r="E127" s="1167" t="s">
        <v>1301</v>
      </c>
      <c r="F127" s="1167">
        <v>92</v>
      </c>
      <c r="G127" s="1167" t="s">
        <v>811</v>
      </c>
      <c r="H127" s="1167">
        <v>0</v>
      </c>
      <c r="I127" s="1171">
        <v>32302</v>
      </c>
      <c r="J127" s="1167">
        <v>1</v>
      </c>
      <c r="K127" s="1167">
        <v>19</v>
      </c>
      <c r="L127" s="1167">
        <v>1</v>
      </c>
      <c r="M127" s="1167">
        <v>4</v>
      </c>
      <c r="N127" s="1167" t="s">
        <v>1302</v>
      </c>
      <c r="O127" s="1167">
        <v>13</v>
      </c>
      <c r="P127" s="1169">
        <v>11967</v>
      </c>
      <c r="Q127" s="1169">
        <v>-1000</v>
      </c>
      <c r="R127" s="1169">
        <v>10967</v>
      </c>
      <c r="S127" s="1169">
        <v>10481</v>
      </c>
      <c r="T127" s="1169">
        <v>10481</v>
      </c>
      <c r="U127" s="1169">
        <v>10481</v>
      </c>
      <c r="V127" s="1169">
        <v>10481</v>
      </c>
      <c r="W127" s="1175"/>
    </row>
    <row r="128" spans="1:23">
      <c r="A128" s="1166">
        <v>4089100300</v>
      </c>
      <c r="B128" s="1167">
        <v>2</v>
      </c>
      <c r="C128" s="1167">
        <v>4</v>
      </c>
      <c r="D128" s="1167">
        <v>3</v>
      </c>
      <c r="E128" s="1167" t="s">
        <v>1301</v>
      </c>
      <c r="F128" s="1167">
        <v>92</v>
      </c>
      <c r="G128" s="1167" t="s">
        <v>811</v>
      </c>
      <c r="H128" s="1167">
        <v>0</v>
      </c>
      <c r="I128" s="1170">
        <v>32501</v>
      </c>
      <c r="J128" s="1167">
        <v>1</v>
      </c>
      <c r="K128" s="1167">
        <v>19</v>
      </c>
      <c r="L128" s="1167">
        <v>1</v>
      </c>
      <c r="M128" s="1167">
        <v>4</v>
      </c>
      <c r="N128" s="1167" t="s">
        <v>1302</v>
      </c>
      <c r="O128" s="1167">
        <v>13</v>
      </c>
      <c r="P128" s="1169">
        <v>16634</v>
      </c>
      <c r="Q128" s="1169">
        <v>-1165</v>
      </c>
      <c r="R128" s="1169">
        <v>15469</v>
      </c>
      <c r="S128" s="1169">
        <v>15203</v>
      </c>
      <c r="T128" s="1169">
        <v>15203</v>
      </c>
      <c r="U128" s="1169">
        <v>15203</v>
      </c>
      <c r="V128" s="1169">
        <v>15203</v>
      </c>
      <c r="W128" s="1175"/>
    </row>
    <row r="129" spans="1:23">
      <c r="A129" s="1166">
        <v>4089100300</v>
      </c>
      <c r="B129" s="1167">
        <v>2</v>
      </c>
      <c r="C129" s="1167">
        <v>4</v>
      </c>
      <c r="D129" s="1167">
        <v>3</v>
      </c>
      <c r="E129" s="1167" t="s">
        <v>1301</v>
      </c>
      <c r="F129" s="1167">
        <v>92</v>
      </c>
      <c r="G129" s="1167" t="s">
        <v>811</v>
      </c>
      <c r="H129" s="1167">
        <v>0</v>
      </c>
      <c r="I129" s="1170" t="s">
        <v>1229</v>
      </c>
      <c r="J129" s="1167">
        <v>1</v>
      </c>
      <c r="K129" s="1167">
        <v>19</v>
      </c>
      <c r="L129" s="1167">
        <v>1</v>
      </c>
      <c r="M129" s="1167">
        <v>4</v>
      </c>
      <c r="N129" s="1167" t="s">
        <v>1302</v>
      </c>
      <c r="O129" s="1167">
        <v>13</v>
      </c>
      <c r="P129" s="1169">
        <v>897408</v>
      </c>
      <c r="Q129" s="1169">
        <v>-693908</v>
      </c>
      <c r="R129" s="1169">
        <v>203500</v>
      </c>
      <c r="S129" s="1169">
        <v>203500</v>
      </c>
      <c r="T129" s="1169">
        <v>143500</v>
      </c>
      <c r="U129" s="1169">
        <v>60000</v>
      </c>
      <c r="V129" s="1169">
        <v>60000</v>
      </c>
      <c r="W129" s="1175"/>
    </row>
    <row r="130" spans="1:23">
      <c r="A130" s="1166">
        <v>4089100300</v>
      </c>
      <c r="B130" s="1167">
        <v>2</v>
      </c>
      <c r="C130" s="1167">
        <v>4</v>
      </c>
      <c r="D130" s="1167">
        <v>3</v>
      </c>
      <c r="E130" s="1167" t="s">
        <v>1301</v>
      </c>
      <c r="F130" s="1167">
        <v>92</v>
      </c>
      <c r="G130" s="1167" t="s">
        <v>811</v>
      </c>
      <c r="H130" s="1167">
        <v>0</v>
      </c>
      <c r="I130" s="1170" t="s">
        <v>1233</v>
      </c>
      <c r="J130" s="1167">
        <v>1</v>
      </c>
      <c r="K130" s="1167">
        <v>19</v>
      </c>
      <c r="L130" s="1167">
        <v>1</v>
      </c>
      <c r="M130" s="1167">
        <v>4</v>
      </c>
      <c r="N130" s="1167" t="s">
        <v>1302</v>
      </c>
      <c r="O130" s="1167">
        <v>13</v>
      </c>
      <c r="P130" s="1169">
        <v>4964</v>
      </c>
      <c r="Q130" s="1169">
        <v>30356</v>
      </c>
      <c r="R130" s="1169">
        <v>35320</v>
      </c>
      <c r="S130" s="1169">
        <v>35320</v>
      </c>
      <c r="T130" s="1169">
        <v>35320</v>
      </c>
      <c r="U130" s="1169">
        <v>35320</v>
      </c>
      <c r="V130" s="1169">
        <v>35320</v>
      </c>
      <c r="W130" s="1175"/>
    </row>
    <row r="131" spans="1:23">
      <c r="A131" s="1166">
        <v>4089100300</v>
      </c>
      <c r="B131" s="1167">
        <v>2</v>
      </c>
      <c r="C131" s="1167">
        <v>4</v>
      </c>
      <c r="D131" s="1167">
        <v>3</v>
      </c>
      <c r="E131" s="1167" t="s">
        <v>1301</v>
      </c>
      <c r="F131" s="1167">
        <v>92</v>
      </c>
      <c r="G131" s="1167" t="s">
        <v>811</v>
      </c>
      <c r="H131" s="1167">
        <v>0</v>
      </c>
      <c r="I131" s="1170">
        <v>33801</v>
      </c>
      <c r="J131" s="1167">
        <v>1</v>
      </c>
      <c r="K131" s="1167">
        <v>19</v>
      </c>
      <c r="L131" s="1167">
        <v>1</v>
      </c>
      <c r="M131" s="1167">
        <v>4</v>
      </c>
      <c r="N131" s="1167" t="s">
        <v>1302</v>
      </c>
      <c r="O131" s="1167">
        <v>13</v>
      </c>
      <c r="P131" s="1169">
        <v>376</v>
      </c>
      <c r="Q131" s="1169">
        <v>-376</v>
      </c>
      <c r="R131" s="1169">
        <v>0</v>
      </c>
      <c r="S131" s="1169">
        <v>0</v>
      </c>
      <c r="T131" s="1169">
        <v>0</v>
      </c>
      <c r="U131" s="1169">
        <v>0</v>
      </c>
      <c r="V131" s="1169">
        <v>0</v>
      </c>
      <c r="W131" s="1175"/>
    </row>
    <row r="132" spans="1:23">
      <c r="A132" s="1166">
        <v>4089100300</v>
      </c>
      <c r="B132" s="1167">
        <v>2</v>
      </c>
      <c r="C132" s="1167">
        <v>4</v>
      </c>
      <c r="D132" s="1167">
        <v>3</v>
      </c>
      <c r="E132" s="1167" t="s">
        <v>1301</v>
      </c>
      <c r="F132" s="1167">
        <v>92</v>
      </c>
      <c r="G132" s="1167" t="s">
        <v>811</v>
      </c>
      <c r="H132" s="1167">
        <v>0</v>
      </c>
      <c r="I132" s="1170" t="s">
        <v>1243</v>
      </c>
      <c r="J132" s="1167">
        <v>1</v>
      </c>
      <c r="K132" s="1167">
        <v>19</v>
      </c>
      <c r="L132" s="1167">
        <v>1</v>
      </c>
      <c r="M132" s="1167">
        <v>4</v>
      </c>
      <c r="N132" s="1167" t="s">
        <v>1302</v>
      </c>
      <c r="O132" s="1167">
        <v>13</v>
      </c>
      <c r="P132" s="1169">
        <v>146449</v>
      </c>
      <c r="Q132" s="1169">
        <v>5096</v>
      </c>
      <c r="R132" s="1169">
        <v>151544</v>
      </c>
      <c r="S132" s="1169">
        <v>151544</v>
      </c>
      <c r="T132" s="1169">
        <v>151544</v>
      </c>
      <c r="U132" s="1169">
        <v>151544</v>
      </c>
      <c r="V132" s="1169">
        <v>151544</v>
      </c>
      <c r="W132" s="1175"/>
    </row>
    <row r="133" spans="1:23">
      <c r="A133" s="1166">
        <v>4089100300</v>
      </c>
      <c r="B133" s="1167">
        <v>2</v>
      </c>
      <c r="C133" s="1167">
        <v>4</v>
      </c>
      <c r="D133" s="1167">
        <v>3</v>
      </c>
      <c r="E133" s="1167" t="s">
        <v>1301</v>
      </c>
      <c r="F133" s="1167">
        <v>92</v>
      </c>
      <c r="G133" s="1167" t="s">
        <v>811</v>
      </c>
      <c r="H133" s="1167">
        <v>0</v>
      </c>
      <c r="I133" s="1170" t="s">
        <v>1250</v>
      </c>
      <c r="J133" s="1167">
        <v>1</v>
      </c>
      <c r="K133" s="1167">
        <v>19</v>
      </c>
      <c r="L133" s="1167">
        <v>1</v>
      </c>
      <c r="M133" s="1167">
        <v>4</v>
      </c>
      <c r="N133" s="1167" t="s">
        <v>1302</v>
      </c>
      <c r="O133" s="1167">
        <v>13</v>
      </c>
      <c r="P133" s="1169">
        <v>2048</v>
      </c>
      <c r="Q133" s="1169">
        <v>3812</v>
      </c>
      <c r="R133" s="1169">
        <v>5860</v>
      </c>
      <c r="S133" s="1169">
        <v>5860</v>
      </c>
      <c r="T133" s="1169">
        <v>5860</v>
      </c>
      <c r="U133" s="1169">
        <v>5860</v>
      </c>
      <c r="V133" s="1169">
        <v>5860</v>
      </c>
      <c r="W133" s="1175"/>
    </row>
    <row r="134" spans="1:23">
      <c r="A134" s="1166">
        <v>4089100300</v>
      </c>
      <c r="B134" s="1167">
        <v>2</v>
      </c>
      <c r="C134" s="1167">
        <v>4</v>
      </c>
      <c r="D134" s="1167">
        <v>3</v>
      </c>
      <c r="E134" s="1167" t="s">
        <v>1301</v>
      </c>
      <c r="F134" s="1167">
        <v>92</v>
      </c>
      <c r="G134" s="1167" t="s">
        <v>811</v>
      </c>
      <c r="H134" s="1167">
        <v>0</v>
      </c>
      <c r="I134" s="1170" t="s">
        <v>1252</v>
      </c>
      <c r="J134" s="1167">
        <v>1</v>
      </c>
      <c r="K134" s="1167">
        <v>19</v>
      </c>
      <c r="L134" s="1167">
        <v>1</v>
      </c>
      <c r="M134" s="1167">
        <v>4</v>
      </c>
      <c r="N134" s="1167" t="s">
        <v>1302</v>
      </c>
      <c r="O134" s="1167">
        <v>13</v>
      </c>
      <c r="P134" s="1169">
        <v>57446</v>
      </c>
      <c r="Q134" s="1169">
        <v>-31037</v>
      </c>
      <c r="R134" s="1169">
        <v>26409</v>
      </c>
      <c r="S134" s="1169">
        <v>26409</v>
      </c>
      <c r="T134" s="1169">
        <v>26409</v>
      </c>
      <c r="U134" s="1169">
        <v>26409</v>
      </c>
      <c r="V134" s="1169">
        <v>26409</v>
      </c>
      <c r="W134" s="1175"/>
    </row>
    <row r="135" spans="1:23">
      <c r="A135" s="1166">
        <v>4089100300</v>
      </c>
      <c r="B135" s="1167">
        <v>2</v>
      </c>
      <c r="C135" s="1167">
        <v>4</v>
      </c>
      <c r="D135" s="1167">
        <v>3</v>
      </c>
      <c r="E135" s="1167" t="s">
        <v>1301</v>
      </c>
      <c r="F135" s="1167">
        <v>92</v>
      </c>
      <c r="G135" s="1167" t="s">
        <v>811</v>
      </c>
      <c r="H135" s="1167">
        <v>0</v>
      </c>
      <c r="I135" s="1170">
        <v>35302</v>
      </c>
      <c r="J135" s="1167">
        <v>1</v>
      </c>
      <c r="K135" s="1167">
        <v>19</v>
      </c>
      <c r="L135" s="1167">
        <v>1</v>
      </c>
      <c r="M135" s="1167">
        <v>4</v>
      </c>
      <c r="N135" s="1167" t="s">
        <v>1302</v>
      </c>
      <c r="O135" s="1167">
        <v>13</v>
      </c>
      <c r="P135" s="1169">
        <v>466542</v>
      </c>
      <c r="Q135" s="1169">
        <v>-145902</v>
      </c>
      <c r="R135" s="1169">
        <v>320641</v>
      </c>
      <c r="S135" s="1169">
        <v>313831</v>
      </c>
      <c r="T135" s="1169">
        <v>313831</v>
      </c>
      <c r="U135" s="1169">
        <v>245833</v>
      </c>
      <c r="V135" s="1169">
        <v>245833</v>
      </c>
      <c r="W135" s="1175"/>
    </row>
    <row r="136" spans="1:23">
      <c r="A136" s="1166">
        <v>4089100300</v>
      </c>
      <c r="B136" s="1167">
        <v>2</v>
      </c>
      <c r="C136" s="1167">
        <v>4</v>
      </c>
      <c r="D136" s="1167">
        <v>3</v>
      </c>
      <c r="E136" s="1167" t="s">
        <v>1301</v>
      </c>
      <c r="F136" s="1167">
        <v>92</v>
      </c>
      <c r="G136" s="1167" t="s">
        <v>811</v>
      </c>
      <c r="H136" s="1167">
        <v>0</v>
      </c>
      <c r="I136" s="1170">
        <v>35501</v>
      </c>
      <c r="J136" s="1167">
        <v>1</v>
      </c>
      <c r="K136" s="1167">
        <v>19</v>
      </c>
      <c r="L136" s="1167">
        <v>1</v>
      </c>
      <c r="M136" s="1167">
        <v>4</v>
      </c>
      <c r="N136" s="1167" t="s">
        <v>1302</v>
      </c>
      <c r="O136" s="1167">
        <v>13</v>
      </c>
      <c r="P136" s="1169">
        <v>60742</v>
      </c>
      <c r="Q136" s="1169">
        <v>-18505</v>
      </c>
      <c r="R136" s="1169">
        <v>42237</v>
      </c>
      <c r="S136" s="1169">
        <v>39047</v>
      </c>
      <c r="T136" s="1169">
        <v>39047</v>
      </c>
      <c r="U136" s="1169">
        <v>39047</v>
      </c>
      <c r="V136" s="1169">
        <v>39047</v>
      </c>
      <c r="W136" s="1175"/>
    </row>
    <row r="137" spans="1:23">
      <c r="A137" s="1166">
        <v>4089100300</v>
      </c>
      <c r="B137" s="1167">
        <v>2</v>
      </c>
      <c r="C137" s="1167">
        <v>4</v>
      </c>
      <c r="D137" s="1167">
        <v>3</v>
      </c>
      <c r="E137" s="1167" t="s">
        <v>1301</v>
      </c>
      <c r="F137" s="1167">
        <v>92</v>
      </c>
      <c r="G137" s="1167" t="s">
        <v>811</v>
      </c>
      <c r="H137" s="1167">
        <v>0</v>
      </c>
      <c r="I137" s="1171">
        <v>35801</v>
      </c>
      <c r="J137" s="1167">
        <v>1</v>
      </c>
      <c r="K137" s="1167">
        <v>19</v>
      </c>
      <c r="L137" s="1167">
        <v>1</v>
      </c>
      <c r="M137" s="1167">
        <v>4</v>
      </c>
      <c r="N137" s="1167" t="s">
        <v>1302</v>
      </c>
      <c r="O137" s="1167">
        <v>13</v>
      </c>
      <c r="P137" s="1169">
        <v>39715</v>
      </c>
      <c r="Q137" s="1169">
        <v>8285</v>
      </c>
      <c r="R137" s="1169">
        <v>48000</v>
      </c>
      <c r="S137" s="1169">
        <v>48000</v>
      </c>
      <c r="T137" s="1169">
        <v>36000</v>
      </c>
      <c r="U137" s="1169">
        <v>32000</v>
      </c>
      <c r="V137" s="1169">
        <v>32000</v>
      </c>
      <c r="W137" s="1175"/>
    </row>
    <row r="138" spans="1:23">
      <c r="A138" s="1166">
        <v>4089100300</v>
      </c>
      <c r="B138" s="1167">
        <v>2</v>
      </c>
      <c r="C138" s="1167">
        <v>4</v>
      </c>
      <c r="D138" s="1167">
        <v>3</v>
      </c>
      <c r="E138" s="1167" t="s">
        <v>1301</v>
      </c>
      <c r="F138" s="1167">
        <v>92</v>
      </c>
      <c r="G138" s="1167" t="s">
        <v>811</v>
      </c>
      <c r="H138" s="1167">
        <v>0</v>
      </c>
      <c r="I138" s="1170">
        <v>35901</v>
      </c>
      <c r="J138" s="1167">
        <v>1</v>
      </c>
      <c r="K138" s="1167">
        <v>19</v>
      </c>
      <c r="L138" s="1167">
        <v>1</v>
      </c>
      <c r="M138" s="1167">
        <v>4</v>
      </c>
      <c r="N138" s="1167" t="s">
        <v>1302</v>
      </c>
      <c r="O138" s="1167">
        <v>13</v>
      </c>
      <c r="P138" s="1169">
        <v>3150</v>
      </c>
      <c r="Q138" s="1169">
        <v>0</v>
      </c>
      <c r="R138" s="1169">
        <v>3150</v>
      </c>
      <c r="S138" s="1169">
        <v>2850</v>
      </c>
      <c r="T138" s="1169">
        <v>2850</v>
      </c>
      <c r="U138" s="1169">
        <v>2850</v>
      </c>
      <c r="V138" s="1169">
        <v>2850</v>
      </c>
      <c r="W138" s="1175"/>
    </row>
    <row r="139" spans="1:23">
      <c r="A139" s="1166">
        <v>4089100300</v>
      </c>
      <c r="B139" s="1167">
        <v>2</v>
      </c>
      <c r="C139" s="1167">
        <v>4</v>
      </c>
      <c r="D139" s="1167">
        <v>3</v>
      </c>
      <c r="E139" s="1167" t="s">
        <v>1301</v>
      </c>
      <c r="F139" s="1167">
        <v>92</v>
      </c>
      <c r="G139" s="1167" t="s">
        <v>811</v>
      </c>
      <c r="H139" s="1167">
        <v>0</v>
      </c>
      <c r="I139" s="1170">
        <v>37201</v>
      </c>
      <c r="J139" s="1167">
        <v>1</v>
      </c>
      <c r="K139" s="1167">
        <v>19</v>
      </c>
      <c r="L139" s="1167">
        <v>1</v>
      </c>
      <c r="M139" s="1167">
        <v>4</v>
      </c>
      <c r="N139" s="1167" t="s">
        <v>1302</v>
      </c>
      <c r="O139" s="1167">
        <v>13</v>
      </c>
      <c r="P139" s="1169">
        <v>3381</v>
      </c>
      <c r="Q139" s="1169">
        <v>-2327</v>
      </c>
      <c r="R139" s="1169">
        <v>1053</v>
      </c>
      <c r="S139" s="1169">
        <v>1053</v>
      </c>
      <c r="T139" s="1169">
        <v>1053</v>
      </c>
      <c r="U139" s="1169">
        <v>1053</v>
      </c>
      <c r="V139" s="1169">
        <v>1053</v>
      </c>
      <c r="W139" s="1175"/>
    </row>
    <row r="140" spans="1:23">
      <c r="A140" s="1166">
        <v>4089100300</v>
      </c>
      <c r="B140" s="1167">
        <v>2</v>
      </c>
      <c r="C140" s="1167">
        <v>4</v>
      </c>
      <c r="D140" s="1167">
        <v>3</v>
      </c>
      <c r="E140" s="1167" t="s">
        <v>1301</v>
      </c>
      <c r="F140" s="1167">
        <v>92</v>
      </c>
      <c r="G140" s="1167" t="s">
        <v>811</v>
      </c>
      <c r="H140" s="1167">
        <v>0</v>
      </c>
      <c r="I140" s="1170" t="s">
        <v>1273</v>
      </c>
      <c r="J140" s="1167">
        <v>1</v>
      </c>
      <c r="K140" s="1167">
        <v>19</v>
      </c>
      <c r="L140" s="1167">
        <v>1</v>
      </c>
      <c r="M140" s="1167">
        <v>4</v>
      </c>
      <c r="N140" s="1167" t="s">
        <v>1302</v>
      </c>
      <c r="O140" s="1167">
        <v>13</v>
      </c>
      <c r="P140" s="1169">
        <v>28507</v>
      </c>
      <c r="Q140" s="1169">
        <v>12866</v>
      </c>
      <c r="R140" s="1169">
        <v>41373</v>
      </c>
      <c r="S140" s="1169">
        <v>41373</v>
      </c>
      <c r="T140" s="1169">
        <v>41373</v>
      </c>
      <c r="U140" s="1169">
        <v>41373</v>
      </c>
      <c r="V140" s="1169">
        <v>41373</v>
      </c>
      <c r="W140" s="1175"/>
    </row>
    <row r="141" spans="1:23">
      <c r="A141" s="1166">
        <v>4089100300</v>
      </c>
      <c r="B141" s="1167">
        <v>2</v>
      </c>
      <c r="C141" s="1167">
        <v>4</v>
      </c>
      <c r="D141" s="1167">
        <v>3</v>
      </c>
      <c r="E141" s="1167" t="s">
        <v>1301</v>
      </c>
      <c r="F141" s="1167">
        <v>92</v>
      </c>
      <c r="G141" s="1167" t="s">
        <v>811</v>
      </c>
      <c r="H141" s="1167">
        <v>0</v>
      </c>
      <c r="I141" s="1170" t="s">
        <v>1278</v>
      </c>
      <c r="J141" s="1167">
        <v>1</v>
      </c>
      <c r="K141" s="1167">
        <v>19</v>
      </c>
      <c r="L141" s="1167">
        <v>1</v>
      </c>
      <c r="M141" s="1167">
        <v>4</v>
      </c>
      <c r="N141" s="1167" t="s">
        <v>1302</v>
      </c>
      <c r="O141" s="1167">
        <v>13</v>
      </c>
      <c r="P141" s="1169">
        <v>4136</v>
      </c>
      <c r="Q141" s="1169">
        <v>-2262</v>
      </c>
      <c r="R141" s="1169">
        <v>1874</v>
      </c>
      <c r="S141" s="1169">
        <v>1874</v>
      </c>
      <c r="T141" s="1169">
        <v>1874</v>
      </c>
      <c r="U141" s="1169">
        <v>1874</v>
      </c>
      <c r="V141" s="1169">
        <v>1874</v>
      </c>
      <c r="W141" s="1175"/>
    </row>
    <row r="142" spans="1:23">
      <c r="A142" s="1166">
        <v>4089100300</v>
      </c>
      <c r="B142" s="1167">
        <v>2</v>
      </c>
      <c r="C142" s="1167">
        <v>4</v>
      </c>
      <c r="D142" s="1167">
        <v>3</v>
      </c>
      <c r="E142" s="1167" t="s">
        <v>1301</v>
      </c>
      <c r="F142" s="1167">
        <v>92</v>
      </c>
      <c r="G142" s="1167" t="s">
        <v>811</v>
      </c>
      <c r="H142" s="1167">
        <v>0</v>
      </c>
      <c r="I142" s="1170" t="s">
        <v>1280</v>
      </c>
      <c r="J142" s="1167">
        <v>1</v>
      </c>
      <c r="K142" s="1167">
        <v>19</v>
      </c>
      <c r="L142" s="1167">
        <v>1</v>
      </c>
      <c r="M142" s="1167">
        <v>4</v>
      </c>
      <c r="N142" s="1167" t="s">
        <v>1302</v>
      </c>
      <c r="O142" s="1167">
        <v>13</v>
      </c>
      <c r="P142" s="1169">
        <v>1655</v>
      </c>
      <c r="Q142" s="1169">
        <v>-155</v>
      </c>
      <c r="R142" s="1169">
        <v>1500</v>
      </c>
      <c r="S142" s="1169">
        <v>1500</v>
      </c>
      <c r="T142" s="1169">
        <v>1500</v>
      </c>
      <c r="U142" s="1169">
        <v>1500</v>
      </c>
      <c r="V142" s="1169">
        <v>1500</v>
      </c>
      <c r="W142" s="1175"/>
    </row>
    <row r="143" spans="1:23">
      <c r="A143" s="1166">
        <v>4089100300</v>
      </c>
      <c r="B143" s="1167">
        <v>2</v>
      </c>
      <c r="C143" s="1167">
        <v>4</v>
      </c>
      <c r="D143" s="1167">
        <v>3</v>
      </c>
      <c r="E143" s="1167" t="s">
        <v>1301</v>
      </c>
      <c r="F143" s="1167">
        <v>92</v>
      </c>
      <c r="G143" s="1167" t="s">
        <v>811</v>
      </c>
      <c r="H143" s="1167">
        <v>0</v>
      </c>
      <c r="I143" s="1170" t="s">
        <v>1284</v>
      </c>
      <c r="J143" s="1167">
        <v>1</v>
      </c>
      <c r="K143" s="1167">
        <v>19</v>
      </c>
      <c r="L143" s="1167">
        <v>1</v>
      </c>
      <c r="M143" s="1167">
        <v>4</v>
      </c>
      <c r="N143" s="1167" t="s">
        <v>1302</v>
      </c>
      <c r="O143" s="1167">
        <v>13</v>
      </c>
      <c r="P143" s="1169">
        <v>136719</v>
      </c>
      <c r="Q143" s="1169">
        <v>-88635</v>
      </c>
      <c r="R143" s="1169">
        <v>48084</v>
      </c>
      <c r="S143" s="1169">
        <v>48084</v>
      </c>
      <c r="T143" s="1169">
        <v>48084</v>
      </c>
      <c r="U143" s="1169">
        <v>48084</v>
      </c>
      <c r="V143" s="1169">
        <v>48084</v>
      </c>
      <c r="W143" s="1175"/>
    </row>
    <row r="144" spans="1:23">
      <c r="A144" s="1166">
        <v>4089100300</v>
      </c>
      <c r="B144" s="1167">
        <v>2</v>
      </c>
      <c r="C144" s="1167">
        <v>4</v>
      </c>
      <c r="D144" s="1167">
        <v>3</v>
      </c>
      <c r="E144" s="1167" t="s">
        <v>1301</v>
      </c>
      <c r="F144" s="1167">
        <v>92</v>
      </c>
      <c r="G144" s="1167" t="s">
        <v>811</v>
      </c>
      <c r="H144" s="1167">
        <v>0</v>
      </c>
      <c r="I144" s="1170" t="s">
        <v>1286</v>
      </c>
      <c r="J144" s="1167">
        <v>1</v>
      </c>
      <c r="K144" s="1167">
        <v>19</v>
      </c>
      <c r="L144" s="1167">
        <v>1</v>
      </c>
      <c r="M144" s="1167">
        <v>4</v>
      </c>
      <c r="N144" s="1167" t="s">
        <v>1302</v>
      </c>
      <c r="O144" s="1167">
        <v>13</v>
      </c>
      <c r="P144" s="1169">
        <v>37102</v>
      </c>
      <c r="Q144" s="1169">
        <v>-37102</v>
      </c>
      <c r="R144" s="1169">
        <v>0</v>
      </c>
      <c r="S144" s="1169">
        <v>0</v>
      </c>
      <c r="T144" s="1169">
        <v>0</v>
      </c>
      <c r="U144" s="1169">
        <v>0</v>
      </c>
      <c r="V144" s="1169">
        <v>0</v>
      </c>
      <c r="W144" s="1175"/>
    </row>
    <row r="145" spans="1:23">
      <c r="A145" s="1166">
        <v>4089100300</v>
      </c>
      <c r="B145" s="1167">
        <v>2</v>
      </c>
      <c r="C145" s="1167">
        <v>4</v>
      </c>
      <c r="D145" s="1167">
        <v>3</v>
      </c>
      <c r="E145" s="1167" t="s">
        <v>1301</v>
      </c>
      <c r="F145" s="1167">
        <v>92</v>
      </c>
      <c r="G145" s="1167" t="s">
        <v>811</v>
      </c>
      <c r="H145" s="1167">
        <v>0</v>
      </c>
      <c r="I145" s="1170" t="s">
        <v>1288</v>
      </c>
      <c r="J145" s="1167">
        <v>1</v>
      </c>
      <c r="K145" s="1167">
        <v>19</v>
      </c>
      <c r="L145" s="1167">
        <v>1</v>
      </c>
      <c r="M145" s="1167">
        <v>4</v>
      </c>
      <c r="N145" s="1167" t="s">
        <v>1302</v>
      </c>
      <c r="O145" s="1167">
        <v>13</v>
      </c>
      <c r="P145" s="1169">
        <v>128019</v>
      </c>
      <c r="Q145" s="1169">
        <v>0</v>
      </c>
      <c r="R145" s="1169">
        <v>128019</v>
      </c>
      <c r="S145" s="1169">
        <v>113136</v>
      </c>
      <c r="T145" s="1169">
        <v>113136</v>
      </c>
      <c r="U145" s="1169">
        <v>10449</v>
      </c>
      <c r="V145" s="1169">
        <v>10449</v>
      </c>
      <c r="W145" s="1175"/>
    </row>
    <row r="146" spans="1:23">
      <c r="A146" s="1166">
        <v>4089100300</v>
      </c>
      <c r="B146" s="1167">
        <v>2</v>
      </c>
      <c r="C146" s="1167">
        <v>4</v>
      </c>
      <c r="D146" s="1167">
        <v>3</v>
      </c>
      <c r="E146" s="1167" t="s">
        <v>1301</v>
      </c>
      <c r="F146" s="1167">
        <v>92</v>
      </c>
      <c r="G146" s="1167" t="s">
        <v>811</v>
      </c>
      <c r="H146" s="1167">
        <v>0</v>
      </c>
      <c r="I146" s="1170">
        <v>56501</v>
      </c>
      <c r="J146" s="1167">
        <v>2</v>
      </c>
      <c r="K146" s="1167">
        <v>19</v>
      </c>
      <c r="L146" s="1167">
        <v>1</v>
      </c>
      <c r="M146" s="1167">
        <v>4</v>
      </c>
      <c r="N146" s="1167" t="s">
        <v>1302</v>
      </c>
      <c r="O146" s="1167">
        <v>13</v>
      </c>
      <c r="P146" s="1169">
        <v>0</v>
      </c>
      <c r="Q146" s="1169">
        <v>280441</v>
      </c>
      <c r="R146" s="1169">
        <v>280441</v>
      </c>
      <c r="S146" s="1169">
        <v>280441</v>
      </c>
      <c r="T146" s="1169">
        <v>280441</v>
      </c>
      <c r="U146" s="1169">
        <v>280441</v>
      </c>
      <c r="V146" s="1169">
        <v>280441</v>
      </c>
      <c r="W146" s="1175"/>
    </row>
    <row r="147" spans="1:23">
      <c r="A147" s="1166">
        <v>4089100400</v>
      </c>
      <c r="B147" s="1167">
        <v>2</v>
      </c>
      <c r="C147" s="1167">
        <v>4</v>
      </c>
      <c r="D147" s="1167">
        <v>3</v>
      </c>
      <c r="E147" s="1167" t="s">
        <v>1301</v>
      </c>
      <c r="F147" s="1167">
        <v>92</v>
      </c>
      <c r="G147" s="1167" t="s">
        <v>811</v>
      </c>
      <c r="H147" s="1167">
        <v>0</v>
      </c>
      <c r="I147" s="1172">
        <v>11301</v>
      </c>
      <c r="J147" s="1167">
        <v>1</v>
      </c>
      <c r="K147" s="1167">
        <v>19</v>
      </c>
      <c r="L147" s="1167">
        <v>1</v>
      </c>
      <c r="M147" s="1167">
        <v>4</v>
      </c>
      <c r="N147" s="1167" t="s">
        <v>1302</v>
      </c>
      <c r="O147" s="1167">
        <v>13</v>
      </c>
      <c r="P147" s="1169">
        <v>8361898</v>
      </c>
      <c r="Q147" s="1169">
        <v>0</v>
      </c>
      <c r="R147" s="1169">
        <v>8361898</v>
      </c>
      <c r="S147" s="1169">
        <v>8361898</v>
      </c>
      <c r="T147" s="1169">
        <v>7866045</v>
      </c>
      <c r="U147" s="1169">
        <v>7866045</v>
      </c>
      <c r="V147" s="1169">
        <v>7866045</v>
      </c>
      <c r="W147" s="1175"/>
    </row>
    <row r="148" spans="1:23">
      <c r="A148" s="1166">
        <v>4089100400</v>
      </c>
      <c r="B148" s="1167">
        <v>2</v>
      </c>
      <c r="C148" s="1167">
        <v>4</v>
      </c>
      <c r="D148" s="1167">
        <v>3</v>
      </c>
      <c r="E148" s="1167" t="s">
        <v>1301</v>
      </c>
      <c r="F148" s="1167">
        <v>92</v>
      </c>
      <c r="G148" s="1167" t="s">
        <v>811</v>
      </c>
      <c r="H148" s="1167">
        <v>0</v>
      </c>
      <c r="I148" s="1172">
        <v>11303</v>
      </c>
      <c r="J148" s="1167">
        <v>1</v>
      </c>
      <c r="K148" s="1167">
        <v>19</v>
      </c>
      <c r="L148" s="1167">
        <v>1</v>
      </c>
      <c r="M148" s="1167">
        <v>4</v>
      </c>
      <c r="N148" s="1167" t="s">
        <v>1302</v>
      </c>
      <c r="O148" s="1167">
        <v>13</v>
      </c>
      <c r="P148" s="1169">
        <v>942535</v>
      </c>
      <c r="Q148" s="1169">
        <v>-27380</v>
      </c>
      <c r="R148" s="1169">
        <v>915155</v>
      </c>
      <c r="S148" s="1169">
        <v>915155</v>
      </c>
      <c r="T148" s="1169">
        <v>856607</v>
      </c>
      <c r="U148" s="1169">
        <v>856607</v>
      </c>
      <c r="V148" s="1169">
        <v>856607</v>
      </c>
      <c r="W148" s="1175"/>
    </row>
    <row r="149" spans="1:23">
      <c r="A149" s="1166">
        <v>4089100400</v>
      </c>
      <c r="B149" s="1167">
        <v>2</v>
      </c>
      <c r="C149" s="1167">
        <v>4</v>
      </c>
      <c r="D149" s="1167">
        <v>3</v>
      </c>
      <c r="E149" s="1167" t="s">
        <v>1301</v>
      </c>
      <c r="F149" s="1167">
        <v>92</v>
      </c>
      <c r="G149" s="1167" t="s">
        <v>811</v>
      </c>
      <c r="H149" s="1167">
        <v>0</v>
      </c>
      <c r="I149" s="1172">
        <v>11308</v>
      </c>
      <c r="J149" s="1167">
        <v>1</v>
      </c>
      <c r="K149" s="1167">
        <v>19</v>
      </c>
      <c r="L149" s="1167">
        <v>1</v>
      </c>
      <c r="M149" s="1167">
        <v>4</v>
      </c>
      <c r="N149" s="1167" t="s">
        <v>1302</v>
      </c>
      <c r="O149" s="1167">
        <v>13</v>
      </c>
      <c r="P149" s="1169">
        <v>452748</v>
      </c>
      <c r="Q149" s="1169">
        <v>56627</v>
      </c>
      <c r="R149" s="1169">
        <v>509375</v>
      </c>
      <c r="S149" s="1169">
        <v>509375</v>
      </c>
      <c r="T149" s="1169">
        <v>509375</v>
      </c>
      <c r="U149" s="1169">
        <v>509375</v>
      </c>
      <c r="V149" s="1169">
        <v>509375</v>
      </c>
      <c r="W149" s="1175"/>
    </row>
    <row r="150" spans="1:23">
      <c r="A150" s="1166">
        <v>4089100400</v>
      </c>
      <c r="B150" s="1167">
        <v>2</v>
      </c>
      <c r="C150" s="1167">
        <v>4</v>
      </c>
      <c r="D150" s="1167">
        <v>3</v>
      </c>
      <c r="E150" s="1167" t="s">
        <v>1301</v>
      </c>
      <c r="F150" s="1167">
        <v>92</v>
      </c>
      <c r="G150" s="1167" t="s">
        <v>811</v>
      </c>
      <c r="H150" s="1167">
        <v>0</v>
      </c>
      <c r="I150" s="1173">
        <v>12101</v>
      </c>
      <c r="J150" s="1167">
        <v>1</v>
      </c>
      <c r="K150" s="1167">
        <v>19</v>
      </c>
      <c r="L150" s="1167">
        <v>1</v>
      </c>
      <c r="M150" s="1167">
        <v>4</v>
      </c>
      <c r="N150" s="1167" t="s">
        <v>1302</v>
      </c>
      <c r="O150" s="1167">
        <v>13</v>
      </c>
      <c r="P150" s="1169">
        <v>184968</v>
      </c>
      <c r="Q150" s="1169">
        <v>-107318</v>
      </c>
      <c r="R150" s="1169">
        <v>77650</v>
      </c>
      <c r="S150" s="1169">
        <v>77650</v>
      </c>
      <c r="T150" s="1169">
        <v>51405</v>
      </c>
      <c r="U150" s="1169">
        <v>51405</v>
      </c>
      <c r="V150" s="1169">
        <v>51405</v>
      </c>
      <c r="W150" s="1175"/>
    </row>
    <row r="151" spans="1:23">
      <c r="A151" s="1166">
        <v>4089100400</v>
      </c>
      <c r="B151" s="1167">
        <v>2</v>
      </c>
      <c r="C151" s="1167">
        <v>4</v>
      </c>
      <c r="D151" s="1167">
        <v>3</v>
      </c>
      <c r="E151" s="1167" t="s">
        <v>1301</v>
      </c>
      <c r="F151" s="1167">
        <v>92</v>
      </c>
      <c r="G151" s="1167" t="s">
        <v>811</v>
      </c>
      <c r="H151" s="1167">
        <v>0</v>
      </c>
      <c r="I151" s="1172">
        <v>13201</v>
      </c>
      <c r="J151" s="1167">
        <v>1</v>
      </c>
      <c r="K151" s="1167">
        <v>19</v>
      </c>
      <c r="L151" s="1167">
        <v>1</v>
      </c>
      <c r="M151" s="1167">
        <v>4</v>
      </c>
      <c r="N151" s="1167" t="s">
        <v>1302</v>
      </c>
      <c r="O151" s="1167">
        <v>13</v>
      </c>
      <c r="P151" s="1169">
        <v>903570</v>
      </c>
      <c r="Q151" s="1169">
        <v>-10300</v>
      </c>
      <c r="R151" s="1169">
        <v>893270</v>
      </c>
      <c r="S151" s="1169">
        <v>893270</v>
      </c>
      <c r="T151" s="1169">
        <v>850868</v>
      </c>
      <c r="U151" s="1169">
        <v>850868</v>
      </c>
      <c r="V151" s="1169">
        <v>850868</v>
      </c>
      <c r="W151" s="1175"/>
    </row>
    <row r="152" spans="1:23">
      <c r="A152" s="1166">
        <v>4089100400</v>
      </c>
      <c r="B152" s="1167">
        <v>2</v>
      </c>
      <c r="C152" s="1167">
        <v>4</v>
      </c>
      <c r="D152" s="1167">
        <v>3</v>
      </c>
      <c r="E152" s="1167" t="s">
        <v>1301</v>
      </c>
      <c r="F152" s="1167">
        <v>92</v>
      </c>
      <c r="G152" s="1167" t="s">
        <v>811</v>
      </c>
      <c r="H152" s="1167">
        <v>0</v>
      </c>
      <c r="I152" s="1172">
        <v>13202</v>
      </c>
      <c r="J152" s="1167">
        <v>1</v>
      </c>
      <c r="K152" s="1167">
        <v>19</v>
      </c>
      <c r="L152" s="1167">
        <v>1</v>
      </c>
      <c r="M152" s="1167">
        <v>4</v>
      </c>
      <c r="N152" s="1167" t="s">
        <v>1302</v>
      </c>
      <c r="O152" s="1167">
        <v>13</v>
      </c>
      <c r="P152" s="1169">
        <v>1201927</v>
      </c>
      <c r="Q152" s="1169">
        <v>110819</v>
      </c>
      <c r="R152" s="1169">
        <v>1312747</v>
      </c>
      <c r="S152" s="1169">
        <v>1312747</v>
      </c>
      <c r="T152" s="1169">
        <v>1312747</v>
      </c>
      <c r="U152" s="1169">
        <v>10214</v>
      </c>
      <c r="V152" s="1169">
        <v>10214</v>
      </c>
      <c r="W152" s="1175"/>
    </row>
    <row r="153" spans="1:23">
      <c r="A153" s="1166">
        <v>4089100400</v>
      </c>
      <c r="B153" s="1167">
        <v>2</v>
      </c>
      <c r="C153" s="1167">
        <v>4</v>
      </c>
      <c r="D153" s="1167">
        <v>3</v>
      </c>
      <c r="E153" s="1167" t="s">
        <v>1301</v>
      </c>
      <c r="F153" s="1167">
        <v>92</v>
      </c>
      <c r="G153" s="1167" t="s">
        <v>811</v>
      </c>
      <c r="H153" s="1167">
        <v>0</v>
      </c>
      <c r="I153" s="1172">
        <v>13301</v>
      </c>
      <c r="J153" s="1167">
        <v>1</v>
      </c>
      <c r="K153" s="1167">
        <v>19</v>
      </c>
      <c r="L153" s="1167">
        <v>1</v>
      </c>
      <c r="M153" s="1167">
        <v>4</v>
      </c>
      <c r="N153" s="1167" t="s">
        <v>1302</v>
      </c>
      <c r="O153" s="1167">
        <v>13</v>
      </c>
      <c r="P153" s="1169">
        <v>68416</v>
      </c>
      <c r="Q153" s="1169">
        <v>0</v>
      </c>
      <c r="R153" s="1169">
        <v>68416</v>
      </c>
      <c r="S153" s="1169">
        <v>68416</v>
      </c>
      <c r="T153" s="1169">
        <v>51869</v>
      </c>
      <c r="U153" s="1169">
        <v>51869</v>
      </c>
      <c r="V153" s="1169">
        <v>51869</v>
      </c>
      <c r="W153" s="1175"/>
    </row>
    <row r="154" spans="1:23">
      <c r="A154" s="1166">
        <v>4089100400</v>
      </c>
      <c r="B154" s="1167">
        <v>2</v>
      </c>
      <c r="C154" s="1167">
        <v>4</v>
      </c>
      <c r="D154" s="1167">
        <v>3</v>
      </c>
      <c r="E154" s="1167" t="s">
        <v>1301</v>
      </c>
      <c r="F154" s="1167">
        <v>92</v>
      </c>
      <c r="G154" s="1167" t="s">
        <v>811</v>
      </c>
      <c r="H154" s="1167">
        <v>0</v>
      </c>
      <c r="I154" s="1172">
        <v>14101</v>
      </c>
      <c r="J154" s="1167">
        <v>1</v>
      </c>
      <c r="K154" s="1167">
        <v>19</v>
      </c>
      <c r="L154" s="1167">
        <v>1</v>
      </c>
      <c r="M154" s="1167">
        <v>4</v>
      </c>
      <c r="N154" s="1167" t="s">
        <v>1302</v>
      </c>
      <c r="O154" s="1167">
        <v>13</v>
      </c>
      <c r="P154" s="1169">
        <v>808345</v>
      </c>
      <c r="Q154" s="1169">
        <v>42126</v>
      </c>
      <c r="R154" s="1169">
        <v>850471</v>
      </c>
      <c r="S154" s="1169">
        <v>850471</v>
      </c>
      <c r="T154" s="1169">
        <v>850471</v>
      </c>
      <c r="U154" s="1169">
        <v>756131</v>
      </c>
      <c r="V154" s="1169">
        <v>756131</v>
      </c>
      <c r="W154" s="1175"/>
    </row>
    <row r="155" spans="1:23">
      <c r="A155" s="1166">
        <v>4089100400</v>
      </c>
      <c r="B155" s="1167">
        <v>2</v>
      </c>
      <c r="C155" s="1167">
        <v>4</v>
      </c>
      <c r="D155" s="1167">
        <v>3</v>
      </c>
      <c r="E155" s="1167" t="s">
        <v>1301</v>
      </c>
      <c r="F155" s="1167">
        <v>92</v>
      </c>
      <c r="G155" s="1167" t="s">
        <v>811</v>
      </c>
      <c r="H155" s="1167">
        <v>0</v>
      </c>
      <c r="I155" s="1172">
        <v>14201</v>
      </c>
      <c r="J155" s="1167">
        <v>1</v>
      </c>
      <c r="K155" s="1167">
        <v>19</v>
      </c>
      <c r="L155" s="1167">
        <v>1</v>
      </c>
      <c r="M155" s="1167">
        <v>4</v>
      </c>
      <c r="N155" s="1167" t="s">
        <v>1302</v>
      </c>
      <c r="O155" s="1167">
        <v>13</v>
      </c>
      <c r="P155" s="1169">
        <v>403776</v>
      </c>
      <c r="Q155" s="1169">
        <v>0</v>
      </c>
      <c r="R155" s="1169">
        <v>403776</v>
      </c>
      <c r="S155" s="1169">
        <v>403776</v>
      </c>
      <c r="T155" s="1169">
        <v>382611</v>
      </c>
      <c r="U155" s="1169">
        <v>382611</v>
      </c>
      <c r="V155" s="1169">
        <v>382611</v>
      </c>
      <c r="W155" s="1175"/>
    </row>
    <row r="156" spans="1:23">
      <c r="A156" s="1166">
        <v>4089100400</v>
      </c>
      <c r="B156" s="1167">
        <v>2</v>
      </c>
      <c r="C156" s="1167">
        <v>4</v>
      </c>
      <c r="D156" s="1167">
        <v>3</v>
      </c>
      <c r="E156" s="1167" t="s">
        <v>1301</v>
      </c>
      <c r="F156" s="1167">
        <v>92</v>
      </c>
      <c r="G156" s="1167" t="s">
        <v>811</v>
      </c>
      <c r="H156" s="1167">
        <v>0</v>
      </c>
      <c r="I156" s="1172">
        <v>14301</v>
      </c>
      <c r="J156" s="1167">
        <v>1</v>
      </c>
      <c r="K156" s="1167">
        <v>19</v>
      </c>
      <c r="L156" s="1167">
        <v>1</v>
      </c>
      <c r="M156" s="1167">
        <v>4</v>
      </c>
      <c r="N156" s="1167" t="s">
        <v>1302</v>
      </c>
      <c r="O156" s="1167">
        <v>13</v>
      </c>
      <c r="P156" s="1169">
        <v>512098</v>
      </c>
      <c r="Q156" s="1169">
        <v>0</v>
      </c>
      <c r="R156" s="1169">
        <v>512098</v>
      </c>
      <c r="S156" s="1169">
        <v>512098</v>
      </c>
      <c r="T156" s="1169">
        <v>475744</v>
      </c>
      <c r="U156" s="1169">
        <v>233475</v>
      </c>
      <c r="V156" s="1169">
        <v>233475</v>
      </c>
      <c r="W156" s="1175"/>
    </row>
    <row r="157" spans="1:23">
      <c r="A157" s="1166">
        <v>4089100400</v>
      </c>
      <c r="B157" s="1167">
        <v>2</v>
      </c>
      <c r="C157" s="1167">
        <v>4</v>
      </c>
      <c r="D157" s="1167">
        <v>3</v>
      </c>
      <c r="E157" s="1167" t="s">
        <v>1301</v>
      </c>
      <c r="F157" s="1167">
        <v>92</v>
      </c>
      <c r="G157" s="1167" t="s">
        <v>811</v>
      </c>
      <c r="H157" s="1167">
        <v>0</v>
      </c>
      <c r="I157" s="1172">
        <v>15101</v>
      </c>
      <c r="J157" s="1167">
        <v>1</v>
      </c>
      <c r="K157" s="1167">
        <v>19</v>
      </c>
      <c r="L157" s="1167">
        <v>1</v>
      </c>
      <c r="M157" s="1167">
        <v>4</v>
      </c>
      <c r="N157" s="1167" t="s">
        <v>1302</v>
      </c>
      <c r="O157" s="1167">
        <v>13</v>
      </c>
      <c r="P157" s="1169">
        <v>437918</v>
      </c>
      <c r="Q157" s="1169">
        <v>0</v>
      </c>
      <c r="R157" s="1169">
        <v>437918</v>
      </c>
      <c r="S157" s="1169">
        <v>437918</v>
      </c>
      <c r="T157" s="1169">
        <v>414104</v>
      </c>
      <c r="U157" s="1169">
        <v>0</v>
      </c>
      <c r="V157" s="1169">
        <v>0</v>
      </c>
      <c r="W157" s="1175"/>
    </row>
    <row r="158" spans="1:23">
      <c r="A158" s="1166">
        <v>4089100400</v>
      </c>
      <c r="B158" s="1167">
        <v>2</v>
      </c>
      <c r="C158" s="1167">
        <v>4</v>
      </c>
      <c r="D158" s="1167">
        <v>3</v>
      </c>
      <c r="E158" s="1167" t="s">
        <v>1301</v>
      </c>
      <c r="F158" s="1167">
        <v>92</v>
      </c>
      <c r="G158" s="1167" t="s">
        <v>811</v>
      </c>
      <c r="H158" s="1167">
        <v>0</v>
      </c>
      <c r="I158" s="1172">
        <v>15404</v>
      </c>
      <c r="J158" s="1167">
        <v>1</v>
      </c>
      <c r="K158" s="1167">
        <v>19</v>
      </c>
      <c r="L158" s="1167">
        <v>1</v>
      </c>
      <c r="M158" s="1167">
        <v>4</v>
      </c>
      <c r="N158" s="1167" t="s">
        <v>1302</v>
      </c>
      <c r="O158" s="1167">
        <v>13</v>
      </c>
      <c r="P158" s="1169">
        <v>738018</v>
      </c>
      <c r="Q158" s="1169">
        <v>-229316</v>
      </c>
      <c r="R158" s="1169">
        <v>508701</v>
      </c>
      <c r="S158" s="1169">
        <v>508701</v>
      </c>
      <c r="T158" s="1169">
        <v>435045</v>
      </c>
      <c r="U158" s="1169">
        <v>435045</v>
      </c>
      <c r="V158" s="1169">
        <v>435045</v>
      </c>
      <c r="W158" s="1175"/>
    </row>
    <row r="159" spans="1:23">
      <c r="A159" s="1166">
        <v>4089100400</v>
      </c>
      <c r="B159" s="1167">
        <v>2</v>
      </c>
      <c r="C159" s="1167">
        <v>4</v>
      </c>
      <c r="D159" s="1167">
        <v>3</v>
      </c>
      <c r="E159" s="1167" t="s">
        <v>1301</v>
      </c>
      <c r="F159" s="1167">
        <v>92</v>
      </c>
      <c r="G159" s="1167" t="s">
        <v>811</v>
      </c>
      <c r="H159" s="1167">
        <v>0</v>
      </c>
      <c r="I159" s="1172">
        <v>15901</v>
      </c>
      <c r="J159" s="1167">
        <v>1</v>
      </c>
      <c r="K159" s="1167">
        <v>19</v>
      </c>
      <c r="L159" s="1167">
        <v>1</v>
      </c>
      <c r="M159" s="1167">
        <v>4</v>
      </c>
      <c r="N159" s="1167" t="s">
        <v>1302</v>
      </c>
      <c r="O159" s="1167">
        <v>13</v>
      </c>
      <c r="P159" s="1169">
        <v>291904</v>
      </c>
      <c r="Q159" s="1169">
        <v>85859</v>
      </c>
      <c r="R159" s="1169">
        <v>377762</v>
      </c>
      <c r="S159" s="1169">
        <v>377762</v>
      </c>
      <c r="T159" s="1169">
        <v>377762</v>
      </c>
      <c r="U159" s="1169">
        <v>230026</v>
      </c>
      <c r="V159" s="1169">
        <v>230026</v>
      </c>
      <c r="W159" s="1175"/>
    </row>
    <row r="160" spans="1:23">
      <c r="A160" s="1166">
        <v>4089100400</v>
      </c>
      <c r="B160" s="1167">
        <v>2</v>
      </c>
      <c r="C160" s="1167">
        <v>4</v>
      </c>
      <c r="D160" s="1167">
        <v>3</v>
      </c>
      <c r="E160" s="1167" t="s">
        <v>1301</v>
      </c>
      <c r="F160" s="1167">
        <v>92</v>
      </c>
      <c r="G160" s="1167" t="s">
        <v>811</v>
      </c>
      <c r="H160" s="1167">
        <v>0</v>
      </c>
      <c r="I160" s="1172">
        <v>17102</v>
      </c>
      <c r="J160" s="1167">
        <v>1</v>
      </c>
      <c r="K160" s="1167">
        <v>19</v>
      </c>
      <c r="L160" s="1167">
        <v>1</v>
      </c>
      <c r="M160" s="1167">
        <v>4</v>
      </c>
      <c r="N160" s="1167" t="s">
        <v>1302</v>
      </c>
      <c r="O160" s="1167">
        <v>13</v>
      </c>
      <c r="P160" s="1169">
        <v>455470</v>
      </c>
      <c r="Q160" s="1169">
        <v>-15294</v>
      </c>
      <c r="R160" s="1169">
        <v>440177</v>
      </c>
      <c r="S160" s="1169">
        <v>440177</v>
      </c>
      <c r="T160" s="1169">
        <v>440177</v>
      </c>
      <c r="U160" s="1169">
        <v>440177</v>
      </c>
      <c r="V160" s="1169">
        <v>440177</v>
      </c>
      <c r="W160" s="1175"/>
    </row>
    <row r="161" spans="1:23">
      <c r="A161" s="1166">
        <v>4089100400</v>
      </c>
      <c r="B161" s="1167">
        <v>2</v>
      </c>
      <c r="C161" s="1167">
        <v>4</v>
      </c>
      <c r="D161" s="1167">
        <v>3</v>
      </c>
      <c r="E161" s="1167" t="s">
        <v>1301</v>
      </c>
      <c r="F161" s="1167">
        <v>92</v>
      </c>
      <c r="G161" s="1167" t="s">
        <v>811</v>
      </c>
      <c r="H161" s="1167">
        <v>0</v>
      </c>
      <c r="I161" s="1172" t="s">
        <v>1161</v>
      </c>
      <c r="J161" s="1167">
        <v>1</v>
      </c>
      <c r="K161" s="1167">
        <v>19</v>
      </c>
      <c r="L161" s="1167">
        <v>1</v>
      </c>
      <c r="M161" s="1167">
        <v>4</v>
      </c>
      <c r="N161" s="1167" t="s">
        <v>1302</v>
      </c>
      <c r="O161" s="1167">
        <v>13</v>
      </c>
      <c r="P161" s="1169">
        <v>16619</v>
      </c>
      <c r="Q161" s="1169">
        <v>-4631</v>
      </c>
      <c r="R161" s="1169">
        <v>11988</v>
      </c>
      <c r="S161" s="1169">
        <v>9964</v>
      </c>
      <c r="T161" s="1169">
        <v>9964</v>
      </c>
      <c r="U161" s="1169">
        <v>9964</v>
      </c>
      <c r="V161" s="1169">
        <v>9964</v>
      </c>
      <c r="W161" s="1175"/>
    </row>
    <row r="162" spans="1:23">
      <c r="A162" s="1166">
        <v>4089100400</v>
      </c>
      <c r="B162" s="1167">
        <v>2</v>
      </c>
      <c r="C162" s="1167">
        <v>4</v>
      </c>
      <c r="D162" s="1167">
        <v>3</v>
      </c>
      <c r="E162" s="1167" t="s">
        <v>1301</v>
      </c>
      <c r="F162" s="1167">
        <v>92</v>
      </c>
      <c r="G162" s="1167" t="s">
        <v>811</v>
      </c>
      <c r="H162" s="1167">
        <v>0</v>
      </c>
      <c r="I162" s="1172" t="s">
        <v>1171</v>
      </c>
      <c r="J162" s="1167">
        <v>1</v>
      </c>
      <c r="K162" s="1167">
        <v>19</v>
      </c>
      <c r="L162" s="1167">
        <v>1</v>
      </c>
      <c r="M162" s="1167">
        <v>4</v>
      </c>
      <c r="N162" s="1167" t="s">
        <v>1302</v>
      </c>
      <c r="O162" s="1167">
        <v>13</v>
      </c>
      <c r="P162" s="1169">
        <v>49653</v>
      </c>
      <c r="Q162" s="1169">
        <v>-3060</v>
      </c>
      <c r="R162" s="1169">
        <v>46593</v>
      </c>
      <c r="S162" s="1169">
        <v>19508</v>
      </c>
      <c r="T162" s="1169">
        <v>19508</v>
      </c>
      <c r="U162" s="1169">
        <v>19508</v>
      </c>
      <c r="V162" s="1169">
        <v>19508</v>
      </c>
      <c r="W162" s="1175"/>
    </row>
    <row r="163" spans="1:23">
      <c r="A163" s="1166">
        <v>4089100400</v>
      </c>
      <c r="B163" s="1167">
        <v>2</v>
      </c>
      <c r="C163" s="1167">
        <v>4</v>
      </c>
      <c r="D163" s="1167">
        <v>3</v>
      </c>
      <c r="E163" s="1167" t="s">
        <v>1301</v>
      </c>
      <c r="F163" s="1167">
        <v>92</v>
      </c>
      <c r="G163" s="1167" t="s">
        <v>811</v>
      </c>
      <c r="H163" s="1167">
        <v>0</v>
      </c>
      <c r="I163" s="1173">
        <v>24601</v>
      </c>
      <c r="J163" s="1167">
        <v>1</v>
      </c>
      <c r="K163" s="1167">
        <v>19</v>
      </c>
      <c r="L163" s="1167">
        <v>1</v>
      </c>
      <c r="M163" s="1167">
        <v>4</v>
      </c>
      <c r="N163" s="1167" t="s">
        <v>1302</v>
      </c>
      <c r="O163" s="1167">
        <v>13</v>
      </c>
      <c r="P163" s="1169">
        <v>2869</v>
      </c>
      <c r="Q163" s="1169">
        <v>-2869</v>
      </c>
      <c r="R163" s="1169">
        <v>0</v>
      </c>
      <c r="S163" s="1169">
        <v>0</v>
      </c>
      <c r="T163" s="1169">
        <v>0</v>
      </c>
      <c r="U163" s="1169">
        <v>0</v>
      </c>
      <c r="V163" s="1169">
        <v>0</v>
      </c>
      <c r="W163" s="1175"/>
    </row>
    <row r="164" spans="1:23">
      <c r="A164" s="1166">
        <v>4089100400</v>
      </c>
      <c r="B164" s="1167">
        <v>2</v>
      </c>
      <c r="C164" s="1167">
        <v>4</v>
      </c>
      <c r="D164" s="1167">
        <v>3</v>
      </c>
      <c r="E164" s="1167" t="s">
        <v>1301</v>
      </c>
      <c r="F164" s="1167">
        <v>92</v>
      </c>
      <c r="G164" s="1167" t="s">
        <v>811</v>
      </c>
      <c r="H164" s="1167">
        <v>0</v>
      </c>
      <c r="I164" s="1173">
        <v>24801</v>
      </c>
      <c r="J164" s="1167">
        <v>1</v>
      </c>
      <c r="K164" s="1167">
        <v>19</v>
      </c>
      <c r="L164" s="1167">
        <v>1</v>
      </c>
      <c r="M164" s="1167">
        <v>4</v>
      </c>
      <c r="N164" s="1167" t="s">
        <v>1302</v>
      </c>
      <c r="O164" s="1167">
        <v>13</v>
      </c>
      <c r="P164" s="1169">
        <v>0</v>
      </c>
      <c r="Q164" s="1169">
        <v>2900</v>
      </c>
      <c r="R164" s="1169">
        <v>2900</v>
      </c>
      <c r="S164" s="1169">
        <v>2900</v>
      </c>
      <c r="T164" s="1169">
        <v>2900</v>
      </c>
      <c r="U164" s="1169">
        <v>2900</v>
      </c>
      <c r="V164" s="1169">
        <v>2900</v>
      </c>
      <c r="W164" s="1175"/>
    </row>
    <row r="165" spans="1:23">
      <c r="A165" s="1166">
        <v>4089100400</v>
      </c>
      <c r="B165" s="1167">
        <v>2</v>
      </c>
      <c r="C165" s="1167">
        <v>4</v>
      </c>
      <c r="D165" s="1167">
        <v>3</v>
      </c>
      <c r="E165" s="1167" t="s">
        <v>1301</v>
      </c>
      <c r="F165" s="1167">
        <v>92</v>
      </c>
      <c r="G165" s="1167" t="s">
        <v>811</v>
      </c>
      <c r="H165" s="1167">
        <v>0</v>
      </c>
      <c r="I165" s="1172" t="s">
        <v>1185</v>
      </c>
      <c r="J165" s="1167">
        <v>1</v>
      </c>
      <c r="K165" s="1167">
        <v>19</v>
      </c>
      <c r="L165" s="1167">
        <v>1</v>
      </c>
      <c r="M165" s="1167">
        <v>4</v>
      </c>
      <c r="N165" s="1167" t="s">
        <v>1302</v>
      </c>
      <c r="O165" s="1167">
        <v>13</v>
      </c>
      <c r="P165" s="1169">
        <v>113839</v>
      </c>
      <c r="Q165" s="1169">
        <v>0</v>
      </c>
      <c r="R165" s="1169">
        <v>113839</v>
      </c>
      <c r="S165" s="1169">
        <v>99834</v>
      </c>
      <c r="T165" s="1169">
        <v>99834</v>
      </c>
      <c r="U165" s="1169">
        <v>99834</v>
      </c>
      <c r="V165" s="1169">
        <v>99834</v>
      </c>
      <c r="W165" s="1175"/>
    </row>
    <row r="166" spans="1:23">
      <c r="A166" s="1166">
        <v>4089100400</v>
      </c>
      <c r="B166" s="1167">
        <v>2</v>
      </c>
      <c r="C166" s="1167">
        <v>4</v>
      </c>
      <c r="D166" s="1167">
        <v>3</v>
      </c>
      <c r="E166" s="1167" t="s">
        <v>1301</v>
      </c>
      <c r="F166" s="1167">
        <v>92</v>
      </c>
      <c r="G166" s="1167" t="s">
        <v>811</v>
      </c>
      <c r="H166" s="1167">
        <v>0</v>
      </c>
      <c r="I166" s="1172">
        <v>27101</v>
      </c>
      <c r="J166" s="1167">
        <v>1</v>
      </c>
      <c r="K166" s="1167">
        <v>19</v>
      </c>
      <c r="L166" s="1167">
        <v>1</v>
      </c>
      <c r="M166" s="1167">
        <v>4</v>
      </c>
      <c r="N166" s="1167" t="s">
        <v>1302</v>
      </c>
      <c r="O166" s="1167">
        <v>13</v>
      </c>
      <c r="P166" s="1169">
        <v>9171</v>
      </c>
      <c r="Q166" s="1169">
        <v>0</v>
      </c>
      <c r="R166" s="1169">
        <v>9171</v>
      </c>
      <c r="S166" s="1169">
        <v>272</v>
      </c>
      <c r="T166" s="1169">
        <v>272</v>
      </c>
      <c r="U166" s="1169">
        <v>272</v>
      </c>
      <c r="V166" s="1169">
        <v>272</v>
      </c>
      <c r="W166" s="1175"/>
    </row>
    <row r="167" spans="1:23">
      <c r="A167" s="1166">
        <v>4089100400</v>
      </c>
      <c r="B167" s="1167">
        <v>2</v>
      </c>
      <c r="C167" s="1167">
        <v>4</v>
      </c>
      <c r="D167" s="1167">
        <v>3</v>
      </c>
      <c r="E167" s="1167" t="s">
        <v>1301</v>
      </c>
      <c r="F167" s="1167">
        <v>92</v>
      </c>
      <c r="G167" s="1167" t="s">
        <v>811</v>
      </c>
      <c r="H167" s="1167">
        <v>0</v>
      </c>
      <c r="I167" s="1172" t="s">
        <v>1193</v>
      </c>
      <c r="J167" s="1167">
        <v>1</v>
      </c>
      <c r="K167" s="1167">
        <v>19</v>
      </c>
      <c r="L167" s="1167">
        <v>1</v>
      </c>
      <c r="M167" s="1167">
        <v>4</v>
      </c>
      <c r="N167" s="1167" t="s">
        <v>1302</v>
      </c>
      <c r="O167" s="1167">
        <v>13</v>
      </c>
      <c r="P167" s="1169">
        <v>10749</v>
      </c>
      <c r="Q167" s="1169">
        <v>-778</v>
      </c>
      <c r="R167" s="1169">
        <v>9971</v>
      </c>
      <c r="S167" s="1169">
        <v>5068</v>
      </c>
      <c r="T167" s="1169">
        <v>5068</v>
      </c>
      <c r="U167" s="1169">
        <v>5068</v>
      </c>
      <c r="V167" s="1169">
        <v>5068</v>
      </c>
      <c r="W167" s="1175"/>
    </row>
    <row r="168" spans="1:23">
      <c r="A168" s="1166">
        <v>4089100400</v>
      </c>
      <c r="B168" s="1167">
        <v>2</v>
      </c>
      <c r="C168" s="1167">
        <v>4</v>
      </c>
      <c r="D168" s="1167">
        <v>3</v>
      </c>
      <c r="E168" s="1167" t="s">
        <v>1301</v>
      </c>
      <c r="F168" s="1167">
        <v>92</v>
      </c>
      <c r="G168" s="1167" t="s">
        <v>811</v>
      </c>
      <c r="H168" s="1167">
        <v>0</v>
      </c>
      <c r="I168" s="1172" t="s">
        <v>1195</v>
      </c>
      <c r="J168" s="1167">
        <v>1</v>
      </c>
      <c r="K168" s="1167">
        <v>19</v>
      </c>
      <c r="L168" s="1167">
        <v>1</v>
      </c>
      <c r="M168" s="1167">
        <v>4</v>
      </c>
      <c r="N168" s="1167" t="s">
        <v>1302</v>
      </c>
      <c r="O168" s="1167">
        <v>13</v>
      </c>
      <c r="P168" s="1169">
        <v>19178</v>
      </c>
      <c r="Q168" s="1169">
        <v>-15119</v>
      </c>
      <c r="R168" s="1169">
        <v>4058</v>
      </c>
      <c r="S168" s="1169">
        <v>4058</v>
      </c>
      <c r="T168" s="1169">
        <v>4058</v>
      </c>
      <c r="U168" s="1169">
        <v>4058</v>
      </c>
      <c r="V168" s="1169">
        <v>4058</v>
      </c>
      <c r="W168" s="1175"/>
    </row>
    <row r="169" spans="1:23">
      <c r="A169" s="1166">
        <v>4089100400</v>
      </c>
      <c r="B169" s="1167">
        <v>2</v>
      </c>
      <c r="C169" s="1167">
        <v>4</v>
      </c>
      <c r="D169" s="1167">
        <v>3</v>
      </c>
      <c r="E169" s="1167" t="s">
        <v>1301</v>
      </c>
      <c r="F169" s="1167">
        <v>92</v>
      </c>
      <c r="G169" s="1167" t="s">
        <v>811</v>
      </c>
      <c r="H169" s="1167">
        <v>0</v>
      </c>
      <c r="I169" s="1172" t="s">
        <v>1201</v>
      </c>
      <c r="J169" s="1167">
        <v>1</v>
      </c>
      <c r="K169" s="1167">
        <v>19</v>
      </c>
      <c r="L169" s="1167">
        <v>1</v>
      </c>
      <c r="M169" s="1167">
        <v>4</v>
      </c>
      <c r="N169" s="1167" t="s">
        <v>1302</v>
      </c>
      <c r="O169" s="1167">
        <v>13</v>
      </c>
      <c r="P169" s="1169">
        <v>144222</v>
      </c>
      <c r="Q169" s="1169">
        <v>0</v>
      </c>
      <c r="R169" s="1169">
        <v>144222</v>
      </c>
      <c r="S169" s="1169">
        <v>143172</v>
      </c>
      <c r="T169" s="1169">
        <v>143172</v>
      </c>
      <c r="U169" s="1169">
        <v>143172</v>
      </c>
      <c r="V169" s="1169">
        <v>143172</v>
      </c>
      <c r="W169" s="1175"/>
    </row>
    <row r="170" spans="1:23">
      <c r="A170" s="1166">
        <v>4089100400</v>
      </c>
      <c r="B170" s="1167">
        <v>2</v>
      </c>
      <c r="C170" s="1167">
        <v>4</v>
      </c>
      <c r="D170" s="1167">
        <v>3</v>
      </c>
      <c r="E170" s="1167" t="s">
        <v>1301</v>
      </c>
      <c r="F170" s="1167">
        <v>92</v>
      </c>
      <c r="G170" s="1167" t="s">
        <v>811</v>
      </c>
      <c r="H170" s="1167">
        <v>0</v>
      </c>
      <c r="I170" s="1172" t="s">
        <v>1203</v>
      </c>
      <c r="J170" s="1167">
        <v>1</v>
      </c>
      <c r="K170" s="1167">
        <v>19</v>
      </c>
      <c r="L170" s="1167">
        <v>1</v>
      </c>
      <c r="M170" s="1167">
        <v>4</v>
      </c>
      <c r="N170" s="1167" t="s">
        <v>1302</v>
      </c>
      <c r="O170" s="1167">
        <v>13</v>
      </c>
      <c r="P170" s="1169">
        <v>9310</v>
      </c>
      <c r="Q170" s="1169">
        <v>4402</v>
      </c>
      <c r="R170" s="1169">
        <v>13712</v>
      </c>
      <c r="S170" s="1169">
        <v>13712</v>
      </c>
      <c r="T170" s="1169">
        <v>13712</v>
      </c>
      <c r="U170" s="1169">
        <v>13712</v>
      </c>
      <c r="V170" s="1169">
        <v>13712</v>
      </c>
      <c r="W170" s="1175"/>
    </row>
    <row r="171" spans="1:23">
      <c r="A171" s="1166">
        <v>4089100400</v>
      </c>
      <c r="B171" s="1167">
        <v>2</v>
      </c>
      <c r="C171" s="1167">
        <v>4</v>
      </c>
      <c r="D171" s="1167">
        <v>3</v>
      </c>
      <c r="E171" s="1167" t="s">
        <v>1301</v>
      </c>
      <c r="F171" s="1167">
        <v>92</v>
      </c>
      <c r="G171" s="1167" t="s">
        <v>811</v>
      </c>
      <c r="H171" s="1167">
        <v>0</v>
      </c>
      <c r="I171" s="1172" t="s">
        <v>1205</v>
      </c>
      <c r="J171" s="1167">
        <v>1</v>
      </c>
      <c r="K171" s="1167">
        <v>19</v>
      </c>
      <c r="L171" s="1167">
        <v>1</v>
      </c>
      <c r="M171" s="1167">
        <v>4</v>
      </c>
      <c r="N171" s="1167" t="s">
        <v>1302</v>
      </c>
      <c r="O171" s="1167">
        <v>13</v>
      </c>
      <c r="P171" s="1169">
        <v>53209</v>
      </c>
      <c r="Q171" s="1169">
        <v>0</v>
      </c>
      <c r="R171" s="1169">
        <v>53209</v>
      </c>
      <c r="S171" s="1169">
        <v>43980</v>
      </c>
      <c r="T171" s="1169">
        <v>43980</v>
      </c>
      <c r="U171" s="1169">
        <v>43980</v>
      </c>
      <c r="V171" s="1169">
        <v>43980</v>
      </c>
      <c r="W171" s="1175"/>
    </row>
    <row r="172" spans="1:23">
      <c r="A172" s="1166">
        <v>4089100400</v>
      </c>
      <c r="B172" s="1167">
        <v>2</v>
      </c>
      <c r="C172" s="1167">
        <v>4</v>
      </c>
      <c r="D172" s="1167">
        <v>3</v>
      </c>
      <c r="E172" s="1167" t="s">
        <v>1301</v>
      </c>
      <c r="F172" s="1167">
        <v>92</v>
      </c>
      <c r="G172" s="1167" t="s">
        <v>811</v>
      </c>
      <c r="H172" s="1167">
        <v>0</v>
      </c>
      <c r="I172" s="1173">
        <v>31601</v>
      </c>
      <c r="J172" s="1167">
        <v>1</v>
      </c>
      <c r="K172" s="1167">
        <v>19</v>
      </c>
      <c r="L172" s="1167">
        <v>1</v>
      </c>
      <c r="M172" s="1167">
        <v>4</v>
      </c>
      <c r="N172" s="1167" t="s">
        <v>1302</v>
      </c>
      <c r="O172" s="1167">
        <v>13</v>
      </c>
      <c r="P172" s="1169">
        <v>0</v>
      </c>
      <c r="Q172" s="1169">
        <v>66149</v>
      </c>
      <c r="R172" s="1169">
        <v>66149</v>
      </c>
      <c r="S172" s="1169">
        <v>66149</v>
      </c>
      <c r="T172" s="1169">
        <v>66149</v>
      </c>
      <c r="U172" s="1169">
        <v>0</v>
      </c>
      <c r="V172" s="1169">
        <v>0</v>
      </c>
      <c r="W172" s="1175"/>
    </row>
    <row r="173" spans="1:23">
      <c r="A173" s="1166">
        <v>4089100400</v>
      </c>
      <c r="B173" s="1167">
        <v>2</v>
      </c>
      <c r="C173" s="1167">
        <v>4</v>
      </c>
      <c r="D173" s="1167">
        <v>3</v>
      </c>
      <c r="E173" s="1167" t="s">
        <v>1301</v>
      </c>
      <c r="F173" s="1167">
        <v>92</v>
      </c>
      <c r="G173" s="1167" t="s">
        <v>811</v>
      </c>
      <c r="H173" s="1167">
        <v>0</v>
      </c>
      <c r="I173" s="1172" t="s">
        <v>1209</v>
      </c>
      <c r="J173" s="1167">
        <v>1</v>
      </c>
      <c r="K173" s="1167">
        <v>19</v>
      </c>
      <c r="L173" s="1167">
        <v>1</v>
      </c>
      <c r="M173" s="1167">
        <v>4</v>
      </c>
      <c r="N173" s="1167" t="s">
        <v>1302</v>
      </c>
      <c r="O173" s="1167">
        <v>13</v>
      </c>
      <c r="P173" s="1169">
        <v>213936</v>
      </c>
      <c r="Q173" s="1169">
        <v>-65001</v>
      </c>
      <c r="R173" s="1169">
        <v>148935</v>
      </c>
      <c r="S173" s="1169">
        <v>148935</v>
      </c>
      <c r="T173" s="1169">
        <v>133815</v>
      </c>
      <c r="U173" s="1169">
        <v>133815</v>
      </c>
      <c r="V173" s="1169">
        <v>133815</v>
      </c>
      <c r="W173" s="1175"/>
    </row>
    <row r="174" spans="1:23">
      <c r="A174" s="1166">
        <v>4089100400</v>
      </c>
      <c r="B174" s="1167">
        <v>2</v>
      </c>
      <c r="C174" s="1167">
        <v>4</v>
      </c>
      <c r="D174" s="1167">
        <v>3</v>
      </c>
      <c r="E174" s="1167" t="s">
        <v>1301</v>
      </c>
      <c r="F174" s="1167">
        <v>92</v>
      </c>
      <c r="G174" s="1167" t="s">
        <v>811</v>
      </c>
      <c r="H174" s="1167">
        <v>0</v>
      </c>
      <c r="I174" s="1172" t="s">
        <v>1211</v>
      </c>
      <c r="J174" s="1167">
        <v>1</v>
      </c>
      <c r="K174" s="1167">
        <v>19</v>
      </c>
      <c r="L174" s="1167">
        <v>1</v>
      </c>
      <c r="M174" s="1167">
        <v>4</v>
      </c>
      <c r="N174" s="1167" t="s">
        <v>1302</v>
      </c>
      <c r="O174" s="1167">
        <v>13</v>
      </c>
      <c r="P174" s="1169">
        <v>528</v>
      </c>
      <c r="Q174" s="1169">
        <v>0</v>
      </c>
      <c r="R174" s="1169">
        <v>528</v>
      </c>
      <c r="S174" s="1169">
        <v>353</v>
      </c>
      <c r="T174" s="1169">
        <v>353</v>
      </c>
      <c r="U174" s="1169">
        <v>353</v>
      </c>
      <c r="V174" s="1169">
        <v>353</v>
      </c>
      <c r="W174" s="1175"/>
    </row>
    <row r="175" spans="1:23">
      <c r="A175" s="1166">
        <v>4089100400</v>
      </c>
      <c r="B175" s="1167">
        <v>2</v>
      </c>
      <c r="C175" s="1167">
        <v>4</v>
      </c>
      <c r="D175" s="1167">
        <v>3</v>
      </c>
      <c r="E175" s="1167" t="s">
        <v>1301</v>
      </c>
      <c r="F175" s="1167">
        <v>92</v>
      </c>
      <c r="G175" s="1167" t="s">
        <v>811</v>
      </c>
      <c r="H175" s="1167">
        <v>0</v>
      </c>
      <c r="I175" s="1173">
        <v>32302</v>
      </c>
      <c r="J175" s="1167">
        <v>1</v>
      </c>
      <c r="K175" s="1167">
        <v>19</v>
      </c>
      <c r="L175" s="1167">
        <v>1</v>
      </c>
      <c r="M175" s="1167">
        <v>4</v>
      </c>
      <c r="N175" s="1167" t="s">
        <v>1302</v>
      </c>
      <c r="O175" s="1167">
        <v>13</v>
      </c>
      <c r="P175" s="1169">
        <v>25130</v>
      </c>
      <c r="Q175" s="1169">
        <v>-2171</v>
      </c>
      <c r="R175" s="1169">
        <v>22959</v>
      </c>
      <c r="S175" s="1169">
        <v>22011</v>
      </c>
      <c r="T175" s="1169">
        <v>22011</v>
      </c>
      <c r="U175" s="1169">
        <v>22011</v>
      </c>
      <c r="V175" s="1169">
        <v>22011</v>
      </c>
      <c r="W175" s="1175"/>
    </row>
    <row r="176" spans="1:23">
      <c r="A176" s="1166">
        <v>4089100400</v>
      </c>
      <c r="B176" s="1167">
        <v>2</v>
      </c>
      <c r="C176" s="1167">
        <v>4</v>
      </c>
      <c r="D176" s="1167">
        <v>3</v>
      </c>
      <c r="E176" s="1167" t="s">
        <v>1301</v>
      </c>
      <c r="F176" s="1167">
        <v>92</v>
      </c>
      <c r="G176" s="1167" t="s">
        <v>811</v>
      </c>
      <c r="H176" s="1167">
        <v>0</v>
      </c>
      <c r="I176" s="1173">
        <v>32501</v>
      </c>
      <c r="J176" s="1167">
        <v>1</v>
      </c>
      <c r="K176" s="1167">
        <v>19</v>
      </c>
      <c r="L176" s="1167">
        <v>1</v>
      </c>
      <c r="M176" s="1167">
        <v>4</v>
      </c>
      <c r="N176" s="1167" t="s">
        <v>1302</v>
      </c>
      <c r="O176" s="1167">
        <v>13</v>
      </c>
      <c r="P176" s="1169">
        <v>2389</v>
      </c>
      <c r="Q176" s="1169">
        <v>1846</v>
      </c>
      <c r="R176" s="1169">
        <v>4235</v>
      </c>
      <c r="S176" s="1169">
        <v>4235</v>
      </c>
      <c r="T176" s="1169">
        <v>4235</v>
      </c>
      <c r="U176" s="1169">
        <v>4235</v>
      </c>
      <c r="V176" s="1169">
        <v>4235</v>
      </c>
      <c r="W176" s="1175"/>
    </row>
    <row r="177" spans="1:23">
      <c r="A177" s="1166">
        <v>4089100400</v>
      </c>
      <c r="B177" s="1167">
        <v>2</v>
      </c>
      <c r="C177" s="1167">
        <v>4</v>
      </c>
      <c r="D177" s="1167">
        <v>3</v>
      </c>
      <c r="E177" s="1167" t="s">
        <v>1301</v>
      </c>
      <c r="F177" s="1167">
        <v>92</v>
      </c>
      <c r="G177" s="1167" t="s">
        <v>811</v>
      </c>
      <c r="H177" s="1167">
        <v>0</v>
      </c>
      <c r="I177" s="1172" t="s">
        <v>1229</v>
      </c>
      <c r="J177" s="1167">
        <v>1</v>
      </c>
      <c r="K177" s="1167">
        <v>19</v>
      </c>
      <c r="L177" s="1167">
        <v>1</v>
      </c>
      <c r="M177" s="1167">
        <v>4</v>
      </c>
      <c r="N177" s="1167" t="s">
        <v>1302</v>
      </c>
      <c r="O177" s="1167">
        <v>13</v>
      </c>
      <c r="P177" s="1169">
        <v>404438</v>
      </c>
      <c r="Q177" s="1169">
        <v>-132707</v>
      </c>
      <c r="R177" s="1169">
        <v>271731</v>
      </c>
      <c r="S177" s="1169">
        <v>267260</v>
      </c>
      <c r="T177" s="1169">
        <v>212333</v>
      </c>
      <c r="U177" s="1169">
        <v>129683</v>
      </c>
      <c r="V177" s="1169">
        <v>129683</v>
      </c>
      <c r="W177" s="1175"/>
    </row>
    <row r="178" spans="1:23">
      <c r="A178" s="1166">
        <v>4089100400</v>
      </c>
      <c r="B178" s="1167">
        <v>2</v>
      </c>
      <c r="C178" s="1167">
        <v>4</v>
      </c>
      <c r="D178" s="1167">
        <v>3</v>
      </c>
      <c r="E178" s="1167" t="s">
        <v>1301</v>
      </c>
      <c r="F178" s="1167">
        <v>92</v>
      </c>
      <c r="G178" s="1167" t="s">
        <v>811</v>
      </c>
      <c r="H178" s="1167">
        <v>0</v>
      </c>
      <c r="I178" s="1173">
        <v>33301</v>
      </c>
      <c r="J178" s="1167">
        <v>1</v>
      </c>
      <c r="K178" s="1167">
        <v>19</v>
      </c>
      <c r="L178" s="1167">
        <v>1</v>
      </c>
      <c r="M178" s="1167">
        <v>4</v>
      </c>
      <c r="N178" s="1167" t="s">
        <v>1302</v>
      </c>
      <c r="O178" s="1167">
        <v>13</v>
      </c>
      <c r="P178" s="1169">
        <v>2626</v>
      </c>
      <c r="Q178" s="1169">
        <v>0</v>
      </c>
      <c r="R178" s="1169">
        <v>2626</v>
      </c>
      <c r="S178" s="1169">
        <v>1857</v>
      </c>
      <c r="T178" s="1169">
        <v>1857</v>
      </c>
      <c r="U178" s="1169">
        <v>1857</v>
      </c>
      <c r="V178" s="1169">
        <v>1857</v>
      </c>
      <c r="W178" s="1175"/>
    </row>
    <row r="179" spans="1:23">
      <c r="A179" s="1166">
        <v>4089100400</v>
      </c>
      <c r="B179" s="1167">
        <v>2</v>
      </c>
      <c r="C179" s="1167">
        <v>4</v>
      </c>
      <c r="D179" s="1167">
        <v>3</v>
      </c>
      <c r="E179" s="1167" t="s">
        <v>1301</v>
      </c>
      <c r="F179" s="1167">
        <v>92</v>
      </c>
      <c r="G179" s="1167" t="s">
        <v>811</v>
      </c>
      <c r="H179" s="1167">
        <v>0</v>
      </c>
      <c r="I179" s="1172" t="s">
        <v>1233</v>
      </c>
      <c r="J179" s="1167">
        <v>1</v>
      </c>
      <c r="K179" s="1167">
        <v>19</v>
      </c>
      <c r="L179" s="1167">
        <v>1</v>
      </c>
      <c r="M179" s="1167">
        <v>4</v>
      </c>
      <c r="N179" s="1167" t="s">
        <v>1302</v>
      </c>
      <c r="O179" s="1167">
        <v>13</v>
      </c>
      <c r="P179" s="1169">
        <v>0</v>
      </c>
      <c r="Q179" s="1169">
        <v>24120</v>
      </c>
      <c r="R179" s="1169">
        <v>24120</v>
      </c>
      <c r="S179" s="1169">
        <v>24120</v>
      </c>
      <c r="T179" s="1169">
        <v>24120</v>
      </c>
      <c r="U179" s="1169">
        <v>24120</v>
      </c>
      <c r="V179" s="1169">
        <v>24120</v>
      </c>
      <c r="W179" s="1175"/>
    </row>
    <row r="180" spans="1:23">
      <c r="A180" s="1166">
        <v>4089100400</v>
      </c>
      <c r="B180" s="1167">
        <v>2</v>
      </c>
      <c r="C180" s="1167">
        <v>4</v>
      </c>
      <c r="D180" s="1167">
        <v>3</v>
      </c>
      <c r="E180" s="1167" t="s">
        <v>1301</v>
      </c>
      <c r="F180" s="1167">
        <v>92</v>
      </c>
      <c r="G180" s="1167" t="s">
        <v>811</v>
      </c>
      <c r="H180" s="1167">
        <v>0</v>
      </c>
      <c r="I180" s="1172" t="s">
        <v>1243</v>
      </c>
      <c r="J180" s="1167">
        <v>1</v>
      </c>
      <c r="K180" s="1167">
        <v>19</v>
      </c>
      <c r="L180" s="1167">
        <v>1</v>
      </c>
      <c r="M180" s="1167">
        <v>4</v>
      </c>
      <c r="N180" s="1167" t="s">
        <v>1302</v>
      </c>
      <c r="O180" s="1167">
        <v>13</v>
      </c>
      <c r="P180" s="1169">
        <v>32314</v>
      </c>
      <c r="Q180" s="1169">
        <v>1473</v>
      </c>
      <c r="R180" s="1169">
        <v>33787</v>
      </c>
      <c r="S180" s="1169">
        <v>33787</v>
      </c>
      <c r="T180" s="1169">
        <v>33787</v>
      </c>
      <c r="U180" s="1169">
        <v>33787</v>
      </c>
      <c r="V180" s="1169">
        <v>33787</v>
      </c>
      <c r="W180" s="1175"/>
    </row>
    <row r="181" spans="1:23">
      <c r="A181" s="1166">
        <v>4089100400</v>
      </c>
      <c r="B181" s="1167">
        <v>2</v>
      </c>
      <c r="C181" s="1167">
        <v>4</v>
      </c>
      <c r="D181" s="1167">
        <v>3</v>
      </c>
      <c r="E181" s="1167" t="s">
        <v>1301</v>
      </c>
      <c r="F181" s="1167">
        <v>92</v>
      </c>
      <c r="G181" s="1167" t="s">
        <v>811</v>
      </c>
      <c r="H181" s="1167">
        <v>0</v>
      </c>
      <c r="I181" s="1172" t="s">
        <v>1250</v>
      </c>
      <c r="J181" s="1167">
        <v>1</v>
      </c>
      <c r="K181" s="1167">
        <v>19</v>
      </c>
      <c r="L181" s="1167">
        <v>1</v>
      </c>
      <c r="M181" s="1167">
        <v>4</v>
      </c>
      <c r="N181" s="1167" t="s">
        <v>1302</v>
      </c>
      <c r="O181" s="1167">
        <v>13</v>
      </c>
      <c r="P181" s="1169">
        <v>8358</v>
      </c>
      <c r="Q181" s="1169">
        <v>3661</v>
      </c>
      <c r="R181" s="1169">
        <v>12019</v>
      </c>
      <c r="S181" s="1169">
        <v>12019</v>
      </c>
      <c r="T181" s="1169">
        <v>12019</v>
      </c>
      <c r="U181" s="1169">
        <v>12019</v>
      </c>
      <c r="V181" s="1169">
        <v>12019</v>
      </c>
      <c r="W181" s="1175"/>
    </row>
    <row r="182" spans="1:23">
      <c r="A182" s="1166">
        <v>4089100400</v>
      </c>
      <c r="B182" s="1167">
        <v>2</v>
      </c>
      <c r="C182" s="1167">
        <v>4</v>
      </c>
      <c r="D182" s="1167">
        <v>3</v>
      </c>
      <c r="E182" s="1167" t="s">
        <v>1301</v>
      </c>
      <c r="F182" s="1167">
        <v>92</v>
      </c>
      <c r="G182" s="1167" t="s">
        <v>811</v>
      </c>
      <c r="H182" s="1167">
        <v>0</v>
      </c>
      <c r="I182" s="1172" t="s">
        <v>1252</v>
      </c>
      <c r="J182" s="1167">
        <v>1</v>
      </c>
      <c r="K182" s="1167">
        <v>19</v>
      </c>
      <c r="L182" s="1167">
        <v>1</v>
      </c>
      <c r="M182" s="1167">
        <v>4</v>
      </c>
      <c r="N182" s="1167" t="s">
        <v>1302</v>
      </c>
      <c r="O182" s="1167">
        <v>13</v>
      </c>
      <c r="P182" s="1169">
        <v>13073</v>
      </c>
      <c r="Q182" s="1169">
        <v>-4360</v>
      </c>
      <c r="R182" s="1169">
        <v>8713</v>
      </c>
      <c r="S182" s="1169">
        <v>5290</v>
      </c>
      <c r="T182" s="1169">
        <v>5290</v>
      </c>
      <c r="U182" s="1169">
        <v>5290</v>
      </c>
      <c r="V182" s="1169">
        <v>5290</v>
      </c>
      <c r="W182" s="1175"/>
    </row>
    <row r="183" spans="1:23">
      <c r="A183" s="1166">
        <v>4089100400</v>
      </c>
      <c r="B183" s="1167">
        <v>2</v>
      </c>
      <c r="C183" s="1167">
        <v>4</v>
      </c>
      <c r="D183" s="1167">
        <v>3</v>
      </c>
      <c r="E183" s="1167" t="s">
        <v>1301</v>
      </c>
      <c r="F183" s="1167">
        <v>92</v>
      </c>
      <c r="G183" s="1167" t="s">
        <v>811</v>
      </c>
      <c r="H183" s="1167">
        <v>0</v>
      </c>
      <c r="I183" s="1172">
        <v>35501</v>
      </c>
      <c r="J183" s="1167">
        <v>1</v>
      </c>
      <c r="K183" s="1167">
        <v>19</v>
      </c>
      <c r="L183" s="1167">
        <v>1</v>
      </c>
      <c r="M183" s="1167">
        <v>4</v>
      </c>
      <c r="N183" s="1167" t="s">
        <v>1302</v>
      </c>
      <c r="O183" s="1167">
        <v>13</v>
      </c>
      <c r="P183" s="1169">
        <v>55236</v>
      </c>
      <c r="Q183" s="1169">
        <v>17633</v>
      </c>
      <c r="R183" s="1169">
        <v>72869</v>
      </c>
      <c r="S183" s="1169">
        <v>72869</v>
      </c>
      <c r="T183" s="1169">
        <v>72869</v>
      </c>
      <c r="U183" s="1169">
        <v>45584</v>
      </c>
      <c r="V183" s="1169">
        <v>45584</v>
      </c>
      <c r="W183" s="1175"/>
    </row>
    <row r="184" spans="1:23">
      <c r="A184" s="1166">
        <v>4089100400</v>
      </c>
      <c r="B184" s="1167">
        <v>2</v>
      </c>
      <c r="C184" s="1167">
        <v>4</v>
      </c>
      <c r="D184" s="1167">
        <v>3</v>
      </c>
      <c r="E184" s="1167" t="s">
        <v>1301</v>
      </c>
      <c r="F184" s="1167">
        <v>92</v>
      </c>
      <c r="G184" s="1167" t="s">
        <v>811</v>
      </c>
      <c r="H184" s="1167">
        <v>0</v>
      </c>
      <c r="I184" s="1172">
        <v>35801</v>
      </c>
      <c r="J184" s="1167">
        <v>1</v>
      </c>
      <c r="K184" s="1167">
        <v>19</v>
      </c>
      <c r="L184" s="1167">
        <v>1</v>
      </c>
      <c r="M184" s="1167">
        <v>4</v>
      </c>
      <c r="N184" s="1167" t="s">
        <v>1302</v>
      </c>
      <c r="O184" s="1167">
        <v>13</v>
      </c>
      <c r="P184" s="1169">
        <v>83403</v>
      </c>
      <c r="Q184" s="1169">
        <v>17397</v>
      </c>
      <c r="R184" s="1169">
        <v>100800</v>
      </c>
      <c r="S184" s="1169">
        <v>100800</v>
      </c>
      <c r="T184" s="1169">
        <v>75600</v>
      </c>
      <c r="U184" s="1169">
        <v>67200</v>
      </c>
      <c r="V184" s="1169">
        <v>67200</v>
      </c>
      <c r="W184" s="1175"/>
    </row>
    <row r="185" spans="1:23">
      <c r="A185" s="1166">
        <v>4089100400</v>
      </c>
      <c r="B185" s="1167">
        <v>2</v>
      </c>
      <c r="C185" s="1167">
        <v>4</v>
      </c>
      <c r="D185" s="1167">
        <v>3</v>
      </c>
      <c r="E185" s="1167" t="s">
        <v>1301</v>
      </c>
      <c r="F185" s="1167">
        <v>92</v>
      </c>
      <c r="G185" s="1167" t="s">
        <v>811</v>
      </c>
      <c r="H185" s="1167">
        <v>0</v>
      </c>
      <c r="I185" s="1173">
        <v>35901</v>
      </c>
      <c r="J185" s="1167">
        <v>1</v>
      </c>
      <c r="K185" s="1167">
        <v>19</v>
      </c>
      <c r="L185" s="1167">
        <v>1</v>
      </c>
      <c r="M185" s="1167">
        <v>4</v>
      </c>
      <c r="N185" s="1167" t="s">
        <v>1302</v>
      </c>
      <c r="O185" s="1167">
        <v>13</v>
      </c>
      <c r="P185" s="1169">
        <v>6614</v>
      </c>
      <c r="Q185" s="1169">
        <v>0</v>
      </c>
      <c r="R185" s="1169">
        <v>6614</v>
      </c>
      <c r="S185" s="1169">
        <v>5985</v>
      </c>
      <c r="T185" s="1169">
        <v>5985</v>
      </c>
      <c r="U185" s="1169">
        <v>5985</v>
      </c>
      <c r="V185" s="1169">
        <v>5985</v>
      </c>
      <c r="W185" s="1175"/>
    </row>
    <row r="186" spans="1:23">
      <c r="A186" s="1166">
        <v>4089100400</v>
      </c>
      <c r="B186" s="1167">
        <v>2</v>
      </c>
      <c r="C186" s="1167">
        <v>4</v>
      </c>
      <c r="D186" s="1167">
        <v>3</v>
      </c>
      <c r="E186" s="1167" t="s">
        <v>1301</v>
      </c>
      <c r="F186" s="1167">
        <v>92</v>
      </c>
      <c r="G186" s="1167" t="s">
        <v>811</v>
      </c>
      <c r="H186" s="1167">
        <v>0</v>
      </c>
      <c r="I186" s="1173">
        <v>36201</v>
      </c>
      <c r="J186" s="1167">
        <v>1</v>
      </c>
      <c r="K186" s="1167">
        <v>19</v>
      </c>
      <c r="L186" s="1167">
        <v>1</v>
      </c>
      <c r="M186" s="1167">
        <v>4</v>
      </c>
      <c r="N186" s="1167" t="s">
        <v>1302</v>
      </c>
      <c r="O186" s="1167">
        <v>13</v>
      </c>
      <c r="P186" s="1169">
        <v>0</v>
      </c>
      <c r="Q186" s="1169">
        <v>10500</v>
      </c>
      <c r="R186" s="1169">
        <v>10500</v>
      </c>
      <c r="S186" s="1169">
        <v>10500</v>
      </c>
      <c r="T186" s="1169">
        <v>10500</v>
      </c>
      <c r="U186" s="1169">
        <v>10500</v>
      </c>
      <c r="V186" s="1169">
        <v>10500</v>
      </c>
      <c r="W186" s="1175"/>
    </row>
    <row r="187" spans="1:23">
      <c r="A187" s="1166">
        <v>4089100400</v>
      </c>
      <c r="B187" s="1167">
        <v>2</v>
      </c>
      <c r="C187" s="1167">
        <v>4</v>
      </c>
      <c r="D187" s="1167">
        <v>3</v>
      </c>
      <c r="E187" s="1167" t="s">
        <v>1301</v>
      </c>
      <c r="F187" s="1167">
        <v>92</v>
      </c>
      <c r="G187" s="1167" t="s">
        <v>811</v>
      </c>
      <c r="H187" s="1167">
        <v>0</v>
      </c>
      <c r="I187" s="1173">
        <v>36301</v>
      </c>
      <c r="J187" s="1167">
        <v>1</v>
      </c>
      <c r="K187" s="1167">
        <v>19</v>
      </c>
      <c r="L187" s="1167">
        <v>1</v>
      </c>
      <c r="M187" s="1167">
        <v>4</v>
      </c>
      <c r="N187" s="1167" t="s">
        <v>1302</v>
      </c>
      <c r="O187" s="1167">
        <v>13</v>
      </c>
      <c r="P187" s="1169">
        <v>60657</v>
      </c>
      <c r="Q187" s="1169">
        <v>-33438</v>
      </c>
      <c r="R187" s="1169">
        <v>27219</v>
      </c>
      <c r="S187" s="1169">
        <v>5500</v>
      </c>
      <c r="T187" s="1169">
        <v>5500</v>
      </c>
      <c r="U187" s="1169">
        <v>5500</v>
      </c>
      <c r="V187" s="1169">
        <v>5500</v>
      </c>
      <c r="W187" s="1175"/>
    </row>
    <row r="188" spans="1:23">
      <c r="A188" s="1166">
        <v>4089100400</v>
      </c>
      <c r="B188" s="1167">
        <v>2</v>
      </c>
      <c r="C188" s="1167">
        <v>4</v>
      </c>
      <c r="D188" s="1167">
        <v>3</v>
      </c>
      <c r="E188" s="1167" t="s">
        <v>1301</v>
      </c>
      <c r="F188" s="1167">
        <v>92</v>
      </c>
      <c r="G188" s="1167" t="s">
        <v>811</v>
      </c>
      <c r="H188" s="1167">
        <v>0</v>
      </c>
      <c r="I188" s="1173">
        <v>36601</v>
      </c>
      <c r="J188" s="1167">
        <v>1</v>
      </c>
      <c r="K188" s="1167">
        <v>19</v>
      </c>
      <c r="L188" s="1167">
        <v>1</v>
      </c>
      <c r="M188" s="1167">
        <v>4</v>
      </c>
      <c r="N188" s="1167" t="s">
        <v>1302</v>
      </c>
      <c r="O188" s="1167">
        <v>13</v>
      </c>
      <c r="P188" s="1169">
        <v>17376</v>
      </c>
      <c r="Q188" s="1169">
        <v>0</v>
      </c>
      <c r="R188" s="1169">
        <v>17376</v>
      </c>
      <c r="S188" s="1169">
        <v>8750</v>
      </c>
      <c r="T188" s="1169">
        <v>8750</v>
      </c>
      <c r="U188" s="1169">
        <v>8750</v>
      </c>
      <c r="V188" s="1169">
        <v>8750</v>
      </c>
      <c r="W188" s="1175"/>
    </row>
    <row r="189" spans="1:23">
      <c r="A189" s="1166">
        <v>4089100400</v>
      </c>
      <c r="B189" s="1167">
        <v>2</v>
      </c>
      <c r="C189" s="1167">
        <v>4</v>
      </c>
      <c r="D189" s="1167">
        <v>3</v>
      </c>
      <c r="E189" s="1167" t="s">
        <v>1301</v>
      </c>
      <c r="F189" s="1167">
        <v>92</v>
      </c>
      <c r="G189" s="1167" t="s">
        <v>811</v>
      </c>
      <c r="H189" s="1167">
        <v>0</v>
      </c>
      <c r="I189" s="1172">
        <v>37201</v>
      </c>
      <c r="J189" s="1167">
        <v>1</v>
      </c>
      <c r="K189" s="1167">
        <v>19</v>
      </c>
      <c r="L189" s="1167">
        <v>1</v>
      </c>
      <c r="M189" s="1167">
        <v>4</v>
      </c>
      <c r="N189" s="1167" t="s">
        <v>1302</v>
      </c>
      <c r="O189" s="1167">
        <v>13</v>
      </c>
      <c r="P189" s="1169">
        <v>3532</v>
      </c>
      <c r="Q189" s="1169">
        <v>0</v>
      </c>
      <c r="R189" s="1169">
        <v>3532</v>
      </c>
      <c r="S189" s="1169">
        <v>717</v>
      </c>
      <c r="T189" s="1169">
        <v>717</v>
      </c>
      <c r="U189" s="1169">
        <v>717</v>
      </c>
      <c r="V189" s="1169">
        <v>717</v>
      </c>
      <c r="W189" s="1175"/>
    </row>
    <row r="190" spans="1:23">
      <c r="A190" s="1166">
        <v>4089100400</v>
      </c>
      <c r="B190" s="1167">
        <v>2</v>
      </c>
      <c r="C190" s="1167">
        <v>4</v>
      </c>
      <c r="D190" s="1167">
        <v>3</v>
      </c>
      <c r="E190" s="1167" t="s">
        <v>1301</v>
      </c>
      <c r="F190" s="1167">
        <v>92</v>
      </c>
      <c r="G190" s="1167" t="s">
        <v>811</v>
      </c>
      <c r="H190" s="1167">
        <v>0</v>
      </c>
      <c r="I190" s="1172" t="s">
        <v>1273</v>
      </c>
      <c r="J190" s="1167">
        <v>1</v>
      </c>
      <c r="K190" s="1167">
        <v>19</v>
      </c>
      <c r="L190" s="1167">
        <v>1</v>
      </c>
      <c r="M190" s="1167">
        <v>4</v>
      </c>
      <c r="N190" s="1167" t="s">
        <v>1302</v>
      </c>
      <c r="O190" s="1167">
        <v>13</v>
      </c>
      <c r="P190" s="1169">
        <v>55258</v>
      </c>
      <c r="Q190" s="1169">
        <v>-19458</v>
      </c>
      <c r="R190" s="1169">
        <v>35800</v>
      </c>
      <c r="S190" s="1169">
        <v>4938</v>
      </c>
      <c r="T190" s="1169">
        <v>4938</v>
      </c>
      <c r="U190" s="1169">
        <v>4938</v>
      </c>
      <c r="V190" s="1169">
        <v>4938</v>
      </c>
      <c r="W190" s="1175"/>
    </row>
    <row r="191" spans="1:23">
      <c r="A191" s="1166">
        <v>4089100400</v>
      </c>
      <c r="B191" s="1167">
        <v>2</v>
      </c>
      <c r="C191" s="1167">
        <v>4</v>
      </c>
      <c r="D191" s="1167">
        <v>3</v>
      </c>
      <c r="E191" s="1167" t="s">
        <v>1301</v>
      </c>
      <c r="F191" s="1167">
        <v>92</v>
      </c>
      <c r="G191" s="1167" t="s">
        <v>811</v>
      </c>
      <c r="H191" s="1167">
        <v>0</v>
      </c>
      <c r="I191" s="1172" t="s">
        <v>1278</v>
      </c>
      <c r="J191" s="1167">
        <v>1</v>
      </c>
      <c r="K191" s="1167">
        <v>19</v>
      </c>
      <c r="L191" s="1167">
        <v>1</v>
      </c>
      <c r="M191" s="1167">
        <v>4</v>
      </c>
      <c r="N191" s="1167" t="s">
        <v>1302</v>
      </c>
      <c r="O191" s="1167">
        <v>13</v>
      </c>
      <c r="P191" s="1169">
        <v>11214</v>
      </c>
      <c r="Q191" s="1169">
        <v>36477</v>
      </c>
      <c r="R191" s="1169">
        <v>47691</v>
      </c>
      <c r="S191" s="1169">
        <v>47691</v>
      </c>
      <c r="T191" s="1169">
        <v>47691</v>
      </c>
      <c r="U191" s="1169">
        <v>33476</v>
      </c>
      <c r="V191" s="1169">
        <v>33476</v>
      </c>
      <c r="W191" s="1175"/>
    </row>
    <row r="192" spans="1:23">
      <c r="A192" s="1166">
        <v>4089100400</v>
      </c>
      <c r="B192" s="1167">
        <v>2</v>
      </c>
      <c r="C192" s="1167">
        <v>4</v>
      </c>
      <c r="D192" s="1167">
        <v>3</v>
      </c>
      <c r="E192" s="1167" t="s">
        <v>1301</v>
      </c>
      <c r="F192" s="1167">
        <v>92</v>
      </c>
      <c r="G192" s="1167" t="s">
        <v>811</v>
      </c>
      <c r="H192" s="1167">
        <v>0</v>
      </c>
      <c r="I192" s="1172" t="s">
        <v>1280</v>
      </c>
      <c r="J192" s="1167">
        <v>1</v>
      </c>
      <c r="K192" s="1167">
        <v>19</v>
      </c>
      <c r="L192" s="1167">
        <v>1</v>
      </c>
      <c r="M192" s="1167">
        <v>4</v>
      </c>
      <c r="N192" s="1167" t="s">
        <v>1302</v>
      </c>
      <c r="O192" s="1167">
        <v>13</v>
      </c>
      <c r="P192" s="1169">
        <v>3475</v>
      </c>
      <c r="Q192" s="1169">
        <v>0</v>
      </c>
      <c r="R192" s="1169">
        <v>3475</v>
      </c>
      <c r="S192" s="1169">
        <v>3150</v>
      </c>
      <c r="T192" s="1169">
        <v>3150</v>
      </c>
      <c r="U192" s="1169">
        <v>3150</v>
      </c>
      <c r="V192" s="1169">
        <v>3150</v>
      </c>
      <c r="W192" s="1175"/>
    </row>
    <row r="193" spans="1:23">
      <c r="A193" s="1166">
        <v>4089100400</v>
      </c>
      <c r="B193" s="1167">
        <v>2</v>
      </c>
      <c r="C193" s="1167">
        <v>4</v>
      </c>
      <c r="D193" s="1167">
        <v>3</v>
      </c>
      <c r="E193" s="1167" t="s">
        <v>1301</v>
      </c>
      <c r="F193" s="1167">
        <v>92</v>
      </c>
      <c r="G193" s="1167" t="s">
        <v>811</v>
      </c>
      <c r="H193" s="1167">
        <v>0</v>
      </c>
      <c r="I193" s="1172" t="s">
        <v>1284</v>
      </c>
      <c r="J193" s="1167">
        <v>1</v>
      </c>
      <c r="K193" s="1167">
        <v>19</v>
      </c>
      <c r="L193" s="1167">
        <v>1</v>
      </c>
      <c r="M193" s="1167">
        <v>4</v>
      </c>
      <c r="N193" s="1167" t="s">
        <v>1302</v>
      </c>
      <c r="O193" s="1167">
        <v>13</v>
      </c>
      <c r="P193" s="1169">
        <v>9607</v>
      </c>
      <c r="Q193" s="1169">
        <v>0</v>
      </c>
      <c r="R193" s="1169">
        <v>9607</v>
      </c>
      <c r="S193" s="1169">
        <v>0</v>
      </c>
      <c r="T193" s="1169">
        <v>0</v>
      </c>
      <c r="U193" s="1169">
        <v>0</v>
      </c>
      <c r="V193" s="1169">
        <v>0</v>
      </c>
      <c r="W193" s="1175"/>
    </row>
    <row r="194" spans="1:23">
      <c r="A194" s="1166">
        <v>4089100400</v>
      </c>
      <c r="B194" s="1167">
        <v>2</v>
      </c>
      <c r="C194" s="1167">
        <v>4</v>
      </c>
      <c r="D194" s="1167">
        <v>3</v>
      </c>
      <c r="E194" s="1167" t="s">
        <v>1301</v>
      </c>
      <c r="F194" s="1167">
        <v>92</v>
      </c>
      <c r="G194" s="1167" t="s">
        <v>811</v>
      </c>
      <c r="H194" s="1167">
        <v>0</v>
      </c>
      <c r="I194" s="1172" t="s">
        <v>1286</v>
      </c>
      <c r="J194" s="1167">
        <v>1</v>
      </c>
      <c r="K194" s="1167">
        <v>19</v>
      </c>
      <c r="L194" s="1167">
        <v>1</v>
      </c>
      <c r="M194" s="1167">
        <v>4</v>
      </c>
      <c r="N194" s="1167" t="s">
        <v>1302</v>
      </c>
      <c r="O194" s="1167">
        <v>13</v>
      </c>
      <c r="P194" s="1169">
        <v>3256</v>
      </c>
      <c r="Q194" s="1169">
        <v>-3256</v>
      </c>
      <c r="R194" s="1169">
        <v>0</v>
      </c>
      <c r="S194" s="1169">
        <v>0</v>
      </c>
      <c r="T194" s="1169">
        <v>0</v>
      </c>
      <c r="U194" s="1169">
        <v>0</v>
      </c>
      <c r="V194" s="1169">
        <v>0</v>
      </c>
      <c r="W194" s="1175"/>
    </row>
    <row r="195" spans="1:23">
      <c r="A195" s="1166">
        <v>4089100400</v>
      </c>
      <c r="B195" s="1167">
        <v>2</v>
      </c>
      <c r="C195" s="1167">
        <v>4</v>
      </c>
      <c r="D195" s="1167">
        <v>3</v>
      </c>
      <c r="E195" s="1167" t="s">
        <v>1301</v>
      </c>
      <c r="F195" s="1167">
        <v>92</v>
      </c>
      <c r="G195" s="1167" t="s">
        <v>811</v>
      </c>
      <c r="H195" s="1167">
        <v>0</v>
      </c>
      <c r="I195" s="1172" t="s">
        <v>1288</v>
      </c>
      <c r="J195" s="1167">
        <v>1</v>
      </c>
      <c r="K195" s="1167">
        <v>19</v>
      </c>
      <c r="L195" s="1167">
        <v>1</v>
      </c>
      <c r="M195" s="1167">
        <v>4</v>
      </c>
      <c r="N195" s="1167" t="s">
        <v>1302</v>
      </c>
      <c r="O195" s="1167">
        <v>13</v>
      </c>
      <c r="P195" s="1169">
        <v>356910</v>
      </c>
      <c r="Q195" s="1169">
        <v>0</v>
      </c>
      <c r="R195" s="1169">
        <v>356910</v>
      </c>
      <c r="S195" s="1169">
        <v>323193</v>
      </c>
      <c r="T195" s="1169">
        <v>323193</v>
      </c>
      <c r="U195" s="1169">
        <v>35308</v>
      </c>
      <c r="V195" s="1169">
        <v>35308</v>
      </c>
      <c r="W195" s="1175"/>
    </row>
    <row r="196" spans="1:23">
      <c r="A196" s="1166">
        <v>4089100500</v>
      </c>
      <c r="B196" s="1167">
        <v>2</v>
      </c>
      <c r="C196" s="1167">
        <v>4</v>
      </c>
      <c r="D196" s="1167">
        <v>3</v>
      </c>
      <c r="E196" s="1167" t="s">
        <v>1301</v>
      </c>
      <c r="F196" s="1167">
        <v>92</v>
      </c>
      <c r="G196" s="1167" t="s">
        <v>811</v>
      </c>
      <c r="H196" s="1167">
        <v>0</v>
      </c>
      <c r="I196" s="1166">
        <v>11301</v>
      </c>
      <c r="J196" s="1167">
        <v>1</v>
      </c>
      <c r="K196" s="1167">
        <v>19</v>
      </c>
      <c r="L196" s="1167">
        <v>1</v>
      </c>
      <c r="M196" s="1167">
        <v>4</v>
      </c>
      <c r="N196" s="1167" t="s">
        <v>1302</v>
      </c>
      <c r="O196" s="1167">
        <v>13</v>
      </c>
      <c r="P196" s="1169">
        <v>1237097</v>
      </c>
      <c r="Q196" s="1169">
        <v>0</v>
      </c>
      <c r="R196" s="1169">
        <v>1237097</v>
      </c>
      <c r="S196" s="1169">
        <v>1237097</v>
      </c>
      <c r="T196" s="1169">
        <v>1085836</v>
      </c>
      <c r="U196" s="1169">
        <v>1085836</v>
      </c>
      <c r="V196" s="1169">
        <v>1085836</v>
      </c>
      <c r="W196" s="1175"/>
    </row>
    <row r="197" spans="1:23">
      <c r="A197" s="1166">
        <v>4089100500</v>
      </c>
      <c r="B197" s="1167">
        <v>2</v>
      </c>
      <c r="C197" s="1167">
        <v>4</v>
      </c>
      <c r="D197" s="1167">
        <v>3</v>
      </c>
      <c r="E197" s="1167" t="s">
        <v>1301</v>
      </c>
      <c r="F197" s="1167">
        <v>92</v>
      </c>
      <c r="G197" s="1167" t="s">
        <v>811</v>
      </c>
      <c r="H197" s="1167">
        <v>0</v>
      </c>
      <c r="I197" s="1166">
        <v>11303</v>
      </c>
      <c r="J197" s="1167">
        <v>1</v>
      </c>
      <c r="K197" s="1167">
        <v>19</v>
      </c>
      <c r="L197" s="1167">
        <v>1</v>
      </c>
      <c r="M197" s="1167">
        <v>4</v>
      </c>
      <c r="N197" s="1167" t="s">
        <v>1302</v>
      </c>
      <c r="O197" s="1167">
        <v>13</v>
      </c>
      <c r="P197" s="1169">
        <v>453346</v>
      </c>
      <c r="Q197" s="1169">
        <v>-106100</v>
      </c>
      <c r="R197" s="1169">
        <v>347246</v>
      </c>
      <c r="S197" s="1169">
        <v>347246</v>
      </c>
      <c r="T197" s="1169">
        <v>292272</v>
      </c>
      <c r="U197" s="1169">
        <v>292272</v>
      </c>
      <c r="V197" s="1169">
        <v>292272</v>
      </c>
      <c r="W197" s="1175"/>
    </row>
    <row r="198" spans="1:23">
      <c r="A198" s="1166">
        <v>4089100500</v>
      </c>
      <c r="B198" s="1167">
        <v>2</v>
      </c>
      <c r="C198" s="1167">
        <v>4</v>
      </c>
      <c r="D198" s="1167">
        <v>3</v>
      </c>
      <c r="E198" s="1167" t="s">
        <v>1301</v>
      </c>
      <c r="F198" s="1167">
        <v>92</v>
      </c>
      <c r="G198" s="1167" t="s">
        <v>811</v>
      </c>
      <c r="H198" s="1167">
        <v>0</v>
      </c>
      <c r="I198" s="1166">
        <v>11308</v>
      </c>
      <c r="J198" s="1167">
        <v>1</v>
      </c>
      <c r="K198" s="1167">
        <v>19</v>
      </c>
      <c r="L198" s="1167">
        <v>1</v>
      </c>
      <c r="M198" s="1167">
        <v>4</v>
      </c>
      <c r="N198" s="1167" t="s">
        <v>1302</v>
      </c>
      <c r="O198" s="1167">
        <v>13</v>
      </c>
      <c r="P198" s="1169">
        <v>53417</v>
      </c>
      <c r="Q198" s="1169">
        <v>0</v>
      </c>
      <c r="R198" s="1169">
        <v>53417</v>
      </c>
      <c r="S198" s="1169">
        <v>53417</v>
      </c>
      <c r="T198" s="1169">
        <v>51875</v>
      </c>
      <c r="U198" s="1169">
        <v>51875</v>
      </c>
      <c r="V198" s="1169">
        <v>51875</v>
      </c>
      <c r="W198" s="1175"/>
    </row>
    <row r="199" spans="1:23">
      <c r="A199" s="1166">
        <v>4089100500</v>
      </c>
      <c r="B199" s="1167">
        <v>2</v>
      </c>
      <c r="C199" s="1167">
        <v>4</v>
      </c>
      <c r="D199" s="1167">
        <v>3</v>
      </c>
      <c r="E199" s="1167" t="s">
        <v>1301</v>
      </c>
      <c r="F199" s="1167">
        <v>92</v>
      </c>
      <c r="G199" s="1167" t="s">
        <v>811</v>
      </c>
      <c r="H199" s="1167">
        <v>0</v>
      </c>
      <c r="I199" s="1166">
        <v>13201</v>
      </c>
      <c r="J199" s="1167">
        <v>1</v>
      </c>
      <c r="K199" s="1167">
        <v>19</v>
      </c>
      <c r="L199" s="1167">
        <v>1</v>
      </c>
      <c r="M199" s="1167">
        <v>4</v>
      </c>
      <c r="N199" s="1167" t="s">
        <v>1302</v>
      </c>
      <c r="O199" s="1167">
        <v>13</v>
      </c>
      <c r="P199" s="1169">
        <v>36389</v>
      </c>
      <c r="Q199" s="1169">
        <v>16547</v>
      </c>
      <c r="R199" s="1169">
        <v>52935</v>
      </c>
      <c r="S199" s="1169">
        <v>52935</v>
      </c>
      <c r="T199" s="1169">
        <v>52935</v>
      </c>
      <c r="U199" s="1169">
        <v>52935</v>
      </c>
      <c r="V199" s="1169">
        <v>52935</v>
      </c>
      <c r="W199" s="1175"/>
    </row>
    <row r="200" spans="1:23">
      <c r="A200" s="1166">
        <v>4089100500</v>
      </c>
      <c r="B200" s="1167">
        <v>2</v>
      </c>
      <c r="C200" s="1167">
        <v>4</v>
      </c>
      <c r="D200" s="1167">
        <v>3</v>
      </c>
      <c r="E200" s="1167" t="s">
        <v>1301</v>
      </c>
      <c r="F200" s="1167">
        <v>92</v>
      </c>
      <c r="G200" s="1167" t="s">
        <v>811</v>
      </c>
      <c r="H200" s="1167">
        <v>0</v>
      </c>
      <c r="I200" s="1166">
        <v>13202</v>
      </c>
      <c r="J200" s="1167">
        <v>1</v>
      </c>
      <c r="K200" s="1167">
        <v>19</v>
      </c>
      <c r="L200" s="1167">
        <v>1</v>
      </c>
      <c r="M200" s="1167">
        <v>4</v>
      </c>
      <c r="N200" s="1167" t="s">
        <v>1302</v>
      </c>
      <c r="O200" s="1167">
        <v>13</v>
      </c>
      <c r="P200" s="1169">
        <v>175404</v>
      </c>
      <c r="Q200" s="1169">
        <v>9780</v>
      </c>
      <c r="R200" s="1169">
        <v>185184</v>
      </c>
      <c r="S200" s="1169">
        <v>185184</v>
      </c>
      <c r="T200" s="1169">
        <v>185184</v>
      </c>
      <c r="U200" s="1169">
        <v>10036</v>
      </c>
      <c r="V200" s="1169">
        <v>10036</v>
      </c>
      <c r="W200" s="1175"/>
    </row>
    <row r="201" spans="1:23">
      <c r="A201" s="1166">
        <v>4089100500</v>
      </c>
      <c r="B201" s="1167">
        <v>2</v>
      </c>
      <c r="C201" s="1167">
        <v>4</v>
      </c>
      <c r="D201" s="1167">
        <v>3</v>
      </c>
      <c r="E201" s="1167" t="s">
        <v>1301</v>
      </c>
      <c r="F201" s="1167">
        <v>92</v>
      </c>
      <c r="G201" s="1167" t="s">
        <v>811</v>
      </c>
      <c r="H201" s="1167">
        <v>0</v>
      </c>
      <c r="I201" s="1166">
        <v>14101</v>
      </c>
      <c r="J201" s="1167">
        <v>1</v>
      </c>
      <c r="K201" s="1167">
        <v>19</v>
      </c>
      <c r="L201" s="1167">
        <v>1</v>
      </c>
      <c r="M201" s="1167">
        <v>4</v>
      </c>
      <c r="N201" s="1167" t="s">
        <v>1302</v>
      </c>
      <c r="O201" s="1167">
        <v>13</v>
      </c>
      <c r="P201" s="1169">
        <v>123126</v>
      </c>
      <c r="Q201" s="1169">
        <v>23868</v>
      </c>
      <c r="R201" s="1169">
        <v>146995</v>
      </c>
      <c r="S201" s="1169">
        <v>146995</v>
      </c>
      <c r="T201" s="1169">
        <v>135061</v>
      </c>
      <c r="U201" s="1169">
        <v>122007</v>
      </c>
      <c r="V201" s="1169">
        <v>122007</v>
      </c>
      <c r="W201" s="1175"/>
    </row>
    <row r="202" spans="1:23">
      <c r="A202" s="1166">
        <v>4089100500</v>
      </c>
      <c r="B202" s="1167">
        <v>2</v>
      </c>
      <c r="C202" s="1167">
        <v>4</v>
      </c>
      <c r="D202" s="1167">
        <v>3</v>
      </c>
      <c r="E202" s="1167" t="s">
        <v>1301</v>
      </c>
      <c r="F202" s="1167">
        <v>92</v>
      </c>
      <c r="G202" s="1167" t="s">
        <v>811</v>
      </c>
      <c r="H202" s="1167">
        <v>0</v>
      </c>
      <c r="I202" s="1166">
        <v>14201</v>
      </c>
      <c r="J202" s="1167">
        <v>1</v>
      </c>
      <c r="K202" s="1167">
        <v>19</v>
      </c>
      <c r="L202" s="1167">
        <v>1</v>
      </c>
      <c r="M202" s="1167">
        <v>4</v>
      </c>
      <c r="N202" s="1167" t="s">
        <v>1302</v>
      </c>
      <c r="O202" s="1167">
        <v>13</v>
      </c>
      <c r="P202" s="1169">
        <v>65662</v>
      </c>
      <c r="Q202" s="1169">
        <v>0</v>
      </c>
      <c r="R202" s="1169">
        <v>65662</v>
      </c>
      <c r="S202" s="1169">
        <v>65662</v>
      </c>
      <c r="T202" s="1169">
        <v>65190</v>
      </c>
      <c r="U202" s="1169">
        <v>65190</v>
      </c>
      <c r="V202" s="1169">
        <v>65190</v>
      </c>
      <c r="W202" s="1175"/>
    </row>
    <row r="203" spans="1:23">
      <c r="A203" s="1166">
        <v>4089100500</v>
      </c>
      <c r="B203" s="1167">
        <v>2</v>
      </c>
      <c r="C203" s="1167">
        <v>4</v>
      </c>
      <c r="D203" s="1167">
        <v>3</v>
      </c>
      <c r="E203" s="1167" t="s">
        <v>1301</v>
      </c>
      <c r="F203" s="1167">
        <v>92</v>
      </c>
      <c r="G203" s="1167" t="s">
        <v>811</v>
      </c>
      <c r="H203" s="1167">
        <v>0</v>
      </c>
      <c r="I203" s="1166">
        <v>14301</v>
      </c>
      <c r="J203" s="1167">
        <v>1</v>
      </c>
      <c r="K203" s="1167">
        <v>19</v>
      </c>
      <c r="L203" s="1167">
        <v>1</v>
      </c>
      <c r="M203" s="1167">
        <v>4</v>
      </c>
      <c r="N203" s="1167" t="s">
        <v>1302</v>
      </c>
      <c r="O203" s="1167">
        <v>13</v>
      </c>
      <c r="P203" s="1169">
        <v>82346</v>
      </c>
      <c r="Q203" s="1169">
        <v>0</v>
      </c>
      <c r="R203" s="1169">
        <v>82346</v>
      </c>
      <c r="S203" s="1169">
        <v>82346</v>
      </c>
      <c r="T203" s="1169">
        <v>82141</v>
      </c>
      <c r="U203" s="1169">
        <v>39044</v>
      </c>
      <c r="V203" s="1169">
        <v>39044</v>
      </c>
      <c r="W203" s="1175"/>
    </row>
    <row r="204" spans="1:23">
      <c r="A204" s="1166">
        <v>4089100500</v>
      </c>
      <c r="B204" s="1167">
        <v>2</v>
      </c>
      <c r="C204" s="1167">
        <v>4</v>
      </c>
      <c r="D204" s="1167">
        <v>3</v>
      </c>
      <c r="E204" s="1167" t="s">
        <v>1301</v>
      </c>
      <c r="F204" s="1167">
        <v>92</v>
      </c>
      <c r="G204" s="1167" t="s">
        <v>811</v>
      </c>
      <c r="H204" s="1167">
        <v>0</v>
      </c>
      <c r="I204" s="1166">
        <v>15101</v>
      </c>
      <c r="J204" s="1167">
        <v>1</v>
      </c>
      <c r="K204" s="1167">
        <v>19</v>
      </c>
      <c r="L204" s="1167">
        <v>1</v>
      </c>
      <c r="M204" s="1167">
        <v>4</v>
      </c>
      <c r="N204" s="1167" t="s">
        <v>1302</v>
      </c>
      <c r="O204" s="1167">
        <v>13</v>
      </c>
      <c r="P204" s="1169">
        <v>69926</v>
      </c>
      <c r="Q204" s="1169">
        <v>0</v>
      </c>
      <c r="R204" s="1169">
        <v>69926</v>
      </c>
      <c r="S204" s="1169">
        <v>69926</v>
      </c>
      <c r="T204" s="1169">
        <v>60861</v>
      </c>
      <c r="U204" s="1169">
        <v>0</v>
      </c>
      <c r="V204" s="1169">
        <v>0</v>
      </c>
      <c r="W204" s="1175"/>
    </row>
    <row r="205" spans="1:23">
      <c r="A205" s="1166">
        <v>4089100500</v>
      </c>
      <c r="B205" s="1167">
        <v>2</v>
      </c>
      <c r="C205" s="1167">
        <v>4</v>
      </c>
      <c r="D205" s="1167">
        <v>3</v>
      </c>
      <c r="E205" s="1167" t="s">
        <v>1301</v>
      </c>
      <c r="F205" s="1167">
        <v>92</v>
      </c>
      <c r="G205" s="1167" t="s">
        <v>811</v>
      </c>
      <c r="H205" s="1167">
        <v>0</v>
      </c>
      <c r="I205" s="1166">
        <v>15901</v>
      </c>
      <c r="J205" s="1167">
        <v>1</v>
      </c>
      <c r="K205" s="1167">
        <v>19</v>
      </c>
      <c r="L205" s="1167">
        <v>1</v>
      </c>
      <c r="M205" s="1167">
        <v>4</v>
      </c>
      <c r="N205" s="1167" t="s">
        <v>1302</v>
      </c>
      <c r="O205" s="1167">
        <v>13</v>
      </c>
      <c r="P205" s="1169">
        <v>3799</v>
      </c>
      <c r="Q205" s="1169">
        <v>2329</v>
      </c>
      <c r="R205" s="1169">
        <v>6128</v>
      </c>
      <c r="S205" s="1169">
        <v>6128</v>
      </c>
      <c r="T205" s="1169">
        <v>6128</v>
      </c>
      <c r="U205" s="1169">
        <v>5725</v>
      </c>
      <c r="V205" s="1169">
        <v>5725</v>
      </c>
      <c r="W205" s="1175"/>
    </row>
    <row r="206" spans="1:23">
      <c r="A206" s="1166">
        <v>4089100500</v>
      </c>
      <c r="B206" s="1167">
        <v>2</v>
      </c>
      <c r="C206" s="1167">
        <v>4</v>
      </c>
      <c r="D206" s="1167">
        <v>3</v>
      </c>
      <c r="E206" s="1167" t="s">
        <v>1301</v>
      </c>
      <c r="F206" s="1167">
        <v>92</v>
      </c>
      <c r="G206" s="1167" t="s">
        <v>811</v>
      </c>
      <c r="H206" s="1167">
        <v>0</v>
      </c>
      <c r="I206" s="1166">
        <v>17102</v>
      </c>
      <c r="J206" s="1167">
        <v>1</v>
      </c>
      <c r="K206" s="1167">
        <v>19</v>
      </c>
      <c r="L206" s="1167">
        <v>1</v>
      </c>
      <c r="M206" s="1167">
        <v>4</v>
      </c>
      <c r="N206" s="1167" t="s">
        <v>1302</v>
      </c>
      <c r="O206" s="1167">
        <v>13</v>
      </c>
      <c r="P206" s="1169">
        <v>69078</v>
      </c>
      <c r="Q206" s="1169">
        <v>-17123</v>
      </c>
      <c r="R206" s="1169">
        <v>51955</v>
      </c>
      <c r="S206" s="1169">
        <v>51955</v>
      </c>
      <c r="T206" s="1169">
        <v>51955</v>
      </c>
      <c r="U206" s="1169">
        <v>51955</v>
      </c>
      <c r="V206" s="1169">
        <v>51955</v>
      </c>
      <c r="W206" s="1175"/>
    </row>
    <row r="207" spans="1:23">
      <c r="A207" s="1166">
        <v>4089100500</v>
      </c>
      <c r="B207" s="1167">
        <v>2</v>
      </c>
      <c r="C207" s="1167">
        <v>4</v>
      </c>
      <c r="D207" s="1167">
        <v>3</v>
      </c>
      <c r="E207" s="1167" t="s">
        <v>1301</v>
      </c>
      <c r="F207" s="1167">
        <v>92</v>
      </c>
      <c r="G207" s="1167" t="s">
        <v>811</v>
      </c>
      <c r="H207" s="1167">
        <v>0</v>
      </c>
      <c r="I207" s="1166" t="s">
        <v>1161</v>
      </c>
      <c r="J207" s="1167">
        <v>1</v>
      </c>
      <c r="K207" s="1167">
        <v>19</v>
      </c>
      <c r="L207" s="1167">
        <v>1</v>
      </c>
      <c r="M207" s="1167">
        <v>4</v>
      </c>
      <c r="N207" s="1167" t="s">
        <v>1302</v>
      </c>
      <c r="O207" s="1167">
        <v>13</v>
      </c>
      <c r="P207" s="1169">
        <v>2654</v>
      </c>
      <c r="Q207" s="1169">
        <v>3839</v>
      </c>
      <c r="R207" s="1169">
        <v>6492</v>
      </c>
      <c r="S207" s="1169">
        <v>6492</v>
      </c>
      <c r="T207" s="1169">
        <v>6492</v>
      </c>
      <c r="U207" s="1169">
        <v>6492</v>
      </c>
      <c r="V207" s="1169">
        <v>6492</v>
      </c>
      <c r="W207" s="1175"/>
    </row>
    <row r="208" spans="1:23">
      <c r="A208" s="1166">
        <v>4089100500</v>
      </c>
      <c r="B208" s="1167">
        <v>2</v>
      </c>
      <c r="C208" s="1167">
        <v>4</v>
      </c>
      <c r="D208" s="1167">
        <v>3</v>
      </c>
      <c r="E208" s="1167" t="s">
        <v>1301</v>
      </c>
      <c r="F208" s="1167">
        <v>92</v>
      </c>
      <c r="G208" s="1167" t="s">
        <v>811</v>
      </c>
      <c r="H208" s="1167">
        <v>0</v>
      </c>
      <c r="I208" s="1166" t="s">
        <v>1171</v>
      </c>
      <c r="J208" s="1167">
        <v>1</v>
      </c>
      <c r="K208" s="1167">
        <v>19</v>
      </c>
      <c r="L208" s="1167">
        <v>1</v>
      </c>
      <c r="M208" s="1167">
        <v>4</v>
      </c>
      <c r="N208" s="1167" t="s">
        <v>1302</v>
      </c>
      <c r="O208" s="1167">
        <v>13</v>
      </c>
      <c r="P208" s="1169">
        <v>63</v>
      </c>
      <c r="Q208" s="1169">
        <v>19</v>
      </c>
      <c r="R208" s="1169">
        <v>82</v>
      </c>
      <c r="S208" s="1169">
        <v>82</v>
      </c>
      <c r="T208" s="1169">
        <v>82</v>
      </c>
      <c r="U208" s="1169">
        <v>82</v>
      </c>
      <c r="V208" s="1169">
        <v>82</v>
      </c>
      <c r="W208" s="1175"/>
    </row>
    <row r="209" spans="1:23">
      <c r="A209" s="1166">
        <v>4089100500</v>
      </c>
      <c r="B209" s="1167">
        <v>2</v>
      </c>
      <c r="C209" s="1167">
        <v>4</v>
      </c>
      <c r="D209" s="1167">
        <v>3</v>
      </c>
      <c r="E209" s="1167" t="s">
        <v>1301</v>
      </c>
      <c r="F209" s="1167">
        <v>92</v>
      </c>
      <c r="G209" s="1167" t="s">
        <v>811</v>
      </c>
      <c r="H209" s="1167">
        <v>0</v>
      </c>
      <c r="I209" s="1166" t="s">
        <v>1185</v>
      </c>
      <c r="J209" s="1167">
        <v>1</v>
      </c>
      <c r="K209" s="1167">
        <v>19</v>
      </c>
      <c r="L209" s="1167">
        <v>1</v>
      </c>
      <c r="M209" s="1167">
        <v>4</v>
      </c>
      <c r="N209" s="1167" t="s">
        <v>1302</v>
      </c>
      <c r="O209" s="1167">
        <v>13</v>
      </c>
      <c r="P209" s="1169">
        <v>10844</v>
      </c>
      <c r="Q209" s="1169">
        <v>-667</v>
      </c>
      <c r="R209" s="1169">
        <v>10176</v>
      </c>
      <c r="S209" s="1169">
        <v>9226</v>
      </c>
      <c r="T209" s="1169">
        <v>9226</v>
      </c>
      <c r="U209" s="1169">
        <v>9226</v>
      </c>
      <c r="V209" s="1169">
        <v>9226</v>
      </c>
      <c r="W209" s="1175"/>
    </row>
    <row r="210" spans="1:23">
      <c r="A210" s="1166">
        <v>4089100500</v>
      </c>
      <c r="B210" s="1167">
        <v>2</v>
      </c>
      <c r="C210" s="1167">
        <v>4</v>
      </c>
      <c r="D210" s="1167">
        <v>3</v>
      </c>
      <c r="E210" s="1167" t="s">
        <v>1301</v>
      </c>
      <c r="F210" s="1167">
        <v>92</v>
      </c>
      <c r="G210" s="1167" t="s">
        <v>811</v>
      </c>
      <c r="H210" s="1167">
        <v>0</v>
      </c>
      <c r="I210" s="1166" t="s">
        <v>1201</v>
      </c>
      <c r="J210" s="1167">
        <v>1</v>
      </c>
      <c r="K210" s="1167">
        <v>19</v>
      </c>
      <c r="L210" s="1167">
        <v>1</v>
      </c>
      <c r="M210" s="1167">
        <v>4</v>
      </c>
      <c r="N210" s="1167" t="s">
        <v>1302</v>
      </c>
      <c r="O210" s="1167">
        <v>13</v>
      </c>
      <c r="P210" s="1169">
        <v>6868</v>
      </c>
      <c r="Q210" s="1169">
        <v>0</v>
      </c>
      <c r="R210" s="1169">
        <v>6868</v>
      </c>
      <c r="S210" s="1169">
        <v>6818</v>
      </c>
      <c r="T210" s="1169">
        <v>6818</v>
      </c>
      <c r="U210" s="1169">
        <v>6818</v>
      </c>
      <c r="V210" s="1169">
        <v>6818</v>
      </c>
      <c r="W210" s="1175"/>
    </row>
    <row r="211" spans="1:23">
      <c r="A211" s="1166">
        <v>4089100500</v>
      </c>
      <c r="B211" s="1167">
        <v>2</v>
      </c>
      <c r="C211" s="1167">
        <v>4</v>
      </c>
      <c r="D211" s="1167">
        <v>3</v>
      </c>
      <c r="E211" s="1167" t="s">
        <v>1301</v>
      </c>
      <c r="F211" s="1167">
        <v>92</v>
      </c>
      <c r="G211" s="1167" t="s">
        <v>811</v>
      </c>
      <c r="H211" s="1167">
        <v>0</v>
      </c>
      <c r="I211" s="1166" t="s">
        <v>1203</v>
      </c>
      <c r="J211" s="1167">
        <v>1</v>
      </c>
      <c r="K211" s="1167">
        <v>19</v>
      </c>
      <c r="L211" s="1167">
        <v>1</v>
      </c>
      <c r="M211" s="1167">
        <v>4</v>
      </c>
      <c r="N211" s="1167" t="s">
        <v>1302</v>
      </c>
      <c r="O211" s="1167">
        <v>13</v>
      </c>
      <c r="P211" s="1169">
        <v>385</v>
      </c>
      <c r="Q211" s="1169">
        <v>259</v>
      </c>
      <c r="R211" s="1169">
        <v>644</v>
      </c>
      <c r="S211" s="1169">
        <v>644</v>
      </c>
      <c r="T211" s="1169">
        <v>644</v>
      </c>
      <c r="U211" s="1169">
        <v>644</v>
      </c>
      <c r="V211" s="1169">
        <v>644</v>
      </c>
      <c r="W211" s="1175"/>
    </row>
    <row r="212" spans="1:23">
      <c r="A212" s="1166">
        <v>4089100500</v>
      </c>
      <c r="B212" s="1167">
        <v>2</v>
      </c>
      <c r="C212" s="1167">
        <v>4</v>
      </c>
      <c r="D212" s="1167">
        <v>3</v>
      </c>
      <c r="E212" s="1167" t="s">
        <v>1301</v>
      </c>
      <c r="F212" s="1167">
        <v>92</v>
      </c>
      <c r="G212" s="1167" t="s">
        <v>811</v>
      </c>
      <c r="H212" s="1167">
        <v>0</v>
      </c>
      <c r="I212" s="1166" t="s">
        <v>1205</v>
      </c>
      <c r="J212" s="1167">
        <v>1</v>
      </c>
      <c r="K212" s="1167">
        <v>19</v>
      </c>
      <c r="L212" s="1167">
        <v>1</v>
      </c>
      <c r="M212" s="1167">
        <v>4</v>
      </c>
      <c r="N212" s="1167" t="s">
        <v>1302</v>
      </c>
      <c r="O212" s="1167">
        <v>13</v>
      </c>
      <c r="P212" s="1169">
        <v>2534</v>
      </c>
      <c r="Q212" s="1169">
        <v>0</v>
      </c>
      <c r="R212" s="1169">
        <v>2534</v>
      </c>
      <c r="S212" s="1169">
        <v>2094</v>
      </c>
      <c r="T212" s="1169">
        <v>2094</v>
      </c>
      <c r="U212" s="1169">
        <v>2094</v>
      </c>
      <c r="V212" s="1169">
        <v>2094</v>
      </c>
      <c r="W212" s="1175"/>
    </row>
    <row r="213" spans="1:23">
      <c r="A213" s="1166">
        <v>4089100500</v>
      </c>
      <c r="B213" s="1167">
        <v>2</v>
      </c>
      <c r="C213" s="1167">
        <v>4</v>
      </c>
      <c r="D213" s="1167">
        <v>3</v>
      </c>
      <c r="E213" s="1167" t="s">
        <v>1301</v>
      </c>
      <c r="F213" s="1167">
        <v>92</v>
      </c>
      <c r="G213" s="1167" t="s">
        <v>811</v>
      </c>
      <c r="H213" s="1167">
        <v>0</v>
      </c>
      <c r="I213" s="1166" t="s">
        <v>1209</v>
      </c>
      <c r="J213" s="1167">
        <v>1</v>
      </c>
      <c r="K213" s="1167">
        <v>19</v>
      </c>
      <c r="L213" s="1167">
        <v>1</v>
      </c>
      <c r="M213" s="1167">
        <v>4</v>
      </c>
      <c r="N213" s="1167" t="s">
        <v>1302</v>
      </c>
      <c r="O213" s="1167">
        <v>13</v>
      </c>
      <c r="P213" s="1169">
        <v>2204</v>
      </c>
      <c r="Q213" s="1169">
        <v>1002</v>
      </c>
      <c r="R213" s="1169">
        <v>3206</v>
      </c>
      <c r="S213" s="1169">
        <v>3206</v>
      </c>
      <c r="T213" s="1169">
        <v>2486</v>
      </c>
      <c r="U213" s="1169">
        <v>2486</v>
      </c>
      <c r="V213" s="1169">
        <v>2486</v>
      </c>
      <c r="W213" s="1175"/>
    </row>
    <row r="214" spans="1:23">
      <c r="A214" s="1166">
        <v>4089100500</v>
      </c>
      <c r="B214" s="1167">
        <v>2</v>
      </c>
      <c r="C214" s="1167">
        <v>4</v>
      </c>
      <c r="D214" s="1167">
        <v>3</v>
      </c>
      <c r="E214" s="1167" t="s">
        <v>1301</v>
      </c>
      <c r="F214" s="1167">
        <v>92</v>
      </c>
      <c r="G214" s="1167" t="s">
        <v>811</v>
      </c>
      <c r="H214" s="1167">
        <v>0</v>
      </c>
      <c r="I214" s="1166" t="s">
        <v>1211</v>
      </c>
      <c r="J214" s="1167">
        <v>1</v>
      </c>
      <c r="K214" s="1167">
        <v>19</v>
      </c>
      <c r="L214" s="1167">
        <v>1</v>
      </c>
      <c r="M214" s="1167">
        <v>4</v>
      </c>
      <c r="N214" s="1167" t="s">
        <v>1302</v>
      </c>
      <c r="O214" s="1167">
        <v>13</v>
      </c>
      <c r="P214" s="1169">
        <v>504</v>
      </c>
      <c r="Q214" s="1169">
        <v>0</v>
      </c>
      <c r="R214" s="1169">
        <v>504</v>
      </c>
      <c r="S214" s="1169">
        <v>0</v>
      </c>
      <c r="T214" s="1169">
        <v>0</v>
      </c>
      <c r="U214" s="1169">
        <v>0</v>
      </c>
      <c r="V214" s="1169">
        <v>0</v>
      </c>
      <c r="W214" s="1175"/>
    </row>
    <row r="215" spans="1:23">
      <c r="A215" s="1166">
        <v>4089100500</v>
      </c>
      <c r="B215" s="1167">
        <v>2</v>
      </c>
      <c r="C215" s="1167">
        <v>4</v>
      </c>
      <c r="D215" s="1167">
        <v>3</v>
      </c>
      <c r="E215" s="1167" t="s">
        <v>1301</v>
      </c>
      <c r="F215" s="1167">
        <v>92</v>
      </c>
      <c r="G215" s="1167" t="s">
        <v>811</v>
      </c>
      <c r="H215" s="1167">
        <v>0</v>
      </c>
      <c r="I215" s="1166">
        <v>32302</v>
      </c>
      <c r="J215" s="1167">
        <v>1</v>
      </c>
      <c r="K215" s="1167">
        <v>19</v>
      </c>
      <c r="L215" s="1167">
        <v>1</v>
      </c>
      <c r="M215" s="1167">
        <v>4</v>
      </c>
      <c r="N215" s="1167" t="s">
        <v>1302</v>
      </c>
      <c r="O215" s="1167">
        <v>13</v>
      </c>
      <c r="P215" s="1169">
        <v>1197</v>
      </c>
      <c r="Q215" s="1169">
        <v>0</v>
      </c>
      <c r="R215" s="1169">
        <v>1197</v>
      </c>
      <c r="S215" s="1169">
        <v>1048</v>
      </c>
      <c r="T215" s="1169">
        <v>1048</v>
      </c>
      <c r="U215" s="1169">
        <v>1048</v>
      </c>
      <c r="V215" s="1169">
        <v>1048</v>
      </c>
      <c r="W215" s="1175"/>
    </row>
    <row r="216" spans="1:23">
      <c r="A216" s="1166">
        <v>4089100500</v>
      </c>
      <c r="B216" s="1167">
        <v>2</v>
      </c>
      <c r="C216" s="1167">
        <v>4</v>
      </c>
      <c r="D216" s="1167">
        <v>3</v>
      </c>
      <c r="E216" s="1167" t="s">
        <v>1301</v>
      </c>
      <c r="F216" s="1167">
        <v>92</v>
      </c>
      <c r="G216" s="1167" t="s">
        <v>811</v>
      </c>
      <c r="H216" s="1167">
        <v>0</v>
      </c>
      <c r="I216" s="1166" t="s">
        <v>1233</v>
      </c>
      <c r="J216" s="1167">
        <v>1</v>
      </c>
      <c r="K216" s="1167">
        <v>19</v>
      </c>
      <c r="L216" s="1167">
        <v>1</v>
      </c>
      <c r="M216" s="1167">
        <v>4</v>
      </c>
      <c r="N216" s="1167" t="s">
        <v>1302</v>
      </c>
      <c r="O216" s="1167">
        <v>13</v>
      </c>
      <c r="P216" s="1169">
        <v>0</v>
      </c>
      <c r="Q216" s="1169">
        <v>19360</v>
      </c>
      <c r="R216" s="1169">
        <v>19360</v>
      </c>
      <c r="S216" s="1169">
        <v>19360</v>
      </c>
      <c r="T216" s="1169">
        <v>19360</v>
      </c>
      <c r="U216" s="1169">
        <v>19360</v>
      </c>
      <c r="V216" s="1169">
        <v>19360</v>
      </c>
      <c r="W216" s="1175"/>
    </row>
    <row r="217" spans="1:23">
      <c r="A217" s="1166">
        <v>4089100500</v>
      </c>
      <c r="B217" s="1167">
        <v>2</v>
      </c>
      <c r="C217" s="1167">
        <v>4</v>
      </c>
      <c r="D217" s="1167">
        <v>3</v>
      </c>
      <c r="E217" s="1167" t="s">
        <v>1301</v>
      </c>
      <c r="F217" s="1167">
        <v>92</v>
      </c>
      <c r="G217" s="1167" t="s">
        <v>811</v>
      </c>
      <c r="H217" s="1167">
        <v>0</v>
      </c>
      <c r="I217" s="1166">
        <v>34801</v>
      </c>
      <c r="J217" s="1167">
        <v>1</v>
      </c>
      <c r="K217" s="1167">
        <v>19</v>
      </c>
      <c r="L217" s="1167">
        <v>1</v>
      </c>
      <c r="M217" s="1167">
        <v>4</v>
      </c>
      <c r="N217" s="1167" t="s">
        <v>1302</v>
      </c>
      <c r="O217" s="1167">
        <v>13</v>
      </c>
      <c r="P217" s="1169">
        <v>1282527</v>
      </c>
      <c r="Q217" s="1169">
        <v>-283056</v>
      </c>
      <c r="R217" s="1169">
        <v>999471</v>
      </c>
      <c r="S217" s="1169">
        <v>628579</v>
      </c>
      <c r="T217" s="1169">
        <v>628579</v>
      </c>
      <c r="U217" s="1169">
        <v>628579</v>
      </c>
      <c r="V217" s="1169">
        <v>628579</v>
      </c>
      <c r="W217" s="1175"/>
    </row>
    <row r="218" spans="1:23">
      <c r="A218" s="1166">
        <v>4089100500</v>
      </c>
      <c r="B218" s="1167">
        <v>2</v>
      </c>
      <c r="C218" s="1167">
        <v>4</v>
      </c>
      <c r="D218" s="1167">
        <v>3</v>
      </c>
      <c r="E218" s="1167" t="s">
        <v>1301</v>
      </c>
      <c r="F218" s="1167">
        <v>92</v>
      </c>
      <c r="G218" s="1167" t="s">
        <v>811</v>
      </c>
      <c r="H218" s="1167">
        <v>0</v>
      </c>
      <c r="I218" s="1166" t="s">
        <v>1250</v>
      </c>
      <c r="J218" s="1167">
        <v>1</v>
      </c>
      <c r="K218" s="1167">
        <v>19</v>
      </c>
      <c r="L218" s="1167">
        <v>1</v>
      </c>
      <c r="M218" s="1167">
        <v>4</v>
      </c>
      <c r="N218" s="1167" t="s">
        <v>1302</v>
      </c>
      <c r="O218" s="1167">
        <v>13</v>
      </c>
      <c r="P218" s="1169">
        <v>9917</v>
      </c>
      <c r="Q218" s="1169">
        <v>15893</v>
      </c>
      <c r="R218" s="1169">
        <v>25810</v>
      </c>
      <c r="S218" s="1169">
        <v>25810</v>
      </c>
      <c r="T218" s="1169">
        <v>25810</v>
      </c>
      <c r="U218" s="1169">
        <v>25810</v>
      </c>
      <c r="V218" s="1169">
        <v>25810</v>
      </c>
      <c r="W218" s="1175"/>
    </row>
    <row r="219" spans="1:23">
      <c r="A219" s="1166">
        <v>4089100500</v>
      </c>
      <c r="B219" s="1167">
        <v>2</v>
      </c>
      <c r="C219" s="1167">
        <v>4</v>
      </c>
      <c r="D219" s="1167">
        <v>3</v>
      </c>
      <c r="E219" s="1167" t="s">
        <v>1301</v>
      </c>
      <c r="F219" s="1167">
        <v>92</v>
      </c>
      <c r="G219" s="1167" t="s">
        <v>811</v>
      </c>
      <c r="H219" s="1167">
        <v>0</v>
      </c>
      <c r="I219" s="1166" t="s">
        <v>1252</v>
      </c>
      <c r="J219" s="1167">
        <v>1</v>
      </c>
      <c r="K219" s="1167">
        <v>19</v>
      </c>
      <c r="L219" s="1167">
        <v>1</v>
      </c>
      <c r="M219" s="1167">
        <v>4</v>
      </c>
      <c r="N219" s="1167" t="s">
        <v>1302</v>
      </c>
      <c r="O219" s="1167">
        <v>13</v>
      </c>
      <c r="P219" s="1169">
        <v>17872</v>
      </c>
      <c r="Q219" s="1169">
        <v>-16060</v>
      </c>
      <c r="R219" s="1169">
        <v>1812</v>
      </c>
      <c r="S219" s="1169">
        <v>0</v>
      </c>
      <c r="T219" s="1169">
        <v>0</v>
      </c>
      <c r="U219" s="1169">
        <v>0</v>
      </c>
      <c r="V219" s="1169">
        <v>0</v>
      </c>
      <c r="W219" s="1175"/>
    </row>
    <row r="220" spans="1:23">
      <c r="A220" s="1166">
        <v>4089100500</v>
      </c>
      <c r="B220" s="1167">
        <v>2</v>
      </c>
      <c r="C220" s="1167">
        <v>4</v>
      </c>
      <c r="D220" s="1167">
        <v>3</v>
      </c>
      <c r="E220" s="1167" t="s">
        <v>1301</v>
      </c>
      <c r="F220" s="1167">
        <v>92</v>
      </c>
      <c r="G220" s="1167" t="s">
        <v>811</v>
      </c>
      <c r="H220" s="1167">
        <v>0</v>
      </c>
      <c r="I220" s="1166">
        <v>35501</v>
      </c>
      <c r="J220" s="1167">
        <v>1</v>
      </c>
      <c r="K220" s="1167">
        <v>19</v>
      </c>
      <c r="L220" s="1167">
        <v>1</v>
      </c>
      <c r="M220" s="1167">
        <v>4</v>
      </c>
      <c r="N220" s="1167" t="s">
        <v>1302</v>
      </c>
      <c r="O220" s="1167">
        <v>13</v>
      </c>
      <c r="P220" s="1169">
        <v>0</v>
      </c>
      <c r="Q220" s="1169">
        <v>1509</v>
      </c>
      <c r="R220" s="1169">
        <v>1509</v>
      </c>
      <c r="S220" s="1169">
        <v>1509</v>
      </c>
      <c r="T220" s="1169">
        <v>1509</v>
      </c>
      <c r="U220" s="1169">
        <v>1509</v>
      </c>
      <c r="V220" s="1169">
        <v>1509</v>
      </c>
      <c r="W220" s="1175"/>
    </row>
    <row r="221" spans="1:23">
      <c r="A221" s="1166">
        <v>4089100500</v>
      </c>
      <c r="B221" s="1167">
        <v>2</v>
      </c>
      <c r="C221" s="1167">
        <v>4</v>
      </c>
      <c r="D221" s="1167">
        <v>3</v>
      </c>
      <c r="E221" s="1167" t="s">
        <v>1301</v>
      </c>
      <c r="F221" s="1167">
        <v>92</v>
      </c>
      <c r="G221" s="1167" t="s">
        <v>811</v>
      </c>
      <c r="H221" s="1167">
        <v>0</v>
      </c>
      <c r="I221" s="1166">
        <v>35801</v>
      </c>
      <c r="J221" s="1167">
        <v>1</v>
      </c>
      <c r="K221" s="1167">
        <v>19</v>
      </c>
      <c r="L221" s="1167">
        <v>1</v>
      </c>
      <c r="M221" s="1167">
        <v>4</v>
      </c>
      <c r="N221" s="1167" t="s">
        <v>1302</v>
      </c>
      <c r="O221" s="1167">
        <v>13</v>
      </c>
      <c r="P221" s="1169">
        <v>3972</v>
      </c>
      <c r="Q221" s="1169">
        <v>828</v>
      </c>
      <c r="R221" s="1169">
        <v>4800</v>
      </c>
      <c r="S221" s="1169">
        <v>4800</v>
      </c>
      <c r="T221" s="1169">
        <v>3600</v>
      </c>
      <c r="U221" s="1169">
        <v>3200</v>
      </c>
      <c r="V221" s="1169">
        <v>3200</v>
      </c>
      <c r="W221" s="1175"/>
    </row>
    <row r="222" spans="1:23">
      <c r="A222" s="1166">
        <v>4089100500</v>
      </c>
      <c r="B222" s="1167">
        <v>2</v>
      </c>
      <c r="C222" s="1167">
        <v>4</v>
      </c>
      <c r="D222" s="1167">
        <v>3</v>
      </c>
      <c r="E222" s="1167" t="s">
        <v>1301</v>
      </c>
      <c r="F222" s="1167">
        <v>92</v>
      </c>
      <c r="G222" s="1167" t="s">
        <v>811</v>
      </c>
      <c r="H222" s="1167">
        <v>0</v>
      </c>
      <c r="I222" s="1166">
        <v>35901</v>
      </c>
      <c r="J222" s="1167">
        <v>1</v>
      </c>
      <c r="K222" s="1167">
        <v>19</v>
      </c>
      <c r="L222" s="1167">
        <v>1</v>
      </c>
      <c r="M222" s="1167">
        <v>4</v>
      </c>
      <c r="N222" s="1167" t="s">
        <v>1302</v>
      </c>
      <c r="O222" s="1167">
        <v>13</v>
      </c>
      <c r="P222" s="1169">
        <v>315</v>
      </c>
      <c r="Q222" s="1169">
        <v>0</v>
      </c>
      <c r="R222" s="1169">
        <v>315</v>
      </c>
      <c r="S222" s="1169">
        <v>285</v>
      </c>
      <c r="T222" s="1169">
        <v>285</v>
      </c>
      <c r="U222" s="1169">
        <v>285</v>
      </c>
      <c r="V222" s="1169">
        <v>285</v>
      </c>
      <c r="W222" s="1175"/>
    </row>
    <row r="223" spans="1:23">
      <c r="A223" s="1166">
        <v>4089100500</v>
      </c>
      <c r="B223" s="1167">
        <v>2</v>
      </c>
      <c r="C223" s="1167">
        <v>4</v>
      </c>
      <c r="D223" s="1167">
        <v>3</v>
      </c>
      <c r="E223" s="1167" t="s">
        <v>1301</v>
      </c>
      <c r="F223" s="1167">
        <v>92</v>
      </c>
      <c r="G223" s="1167" t="s">
        <v>811</v>
      </c>
      <c r="H223" s="1167">
        <v>0</v>
      </c>
      <c r="I223" s="1166" t="s">
        <v>1273</v>
      </c>
      <c r="J223" s="1167">
        <v>1</v>
      </c>
      <c r="K223" s="1167">
        <v>19</v>
      </c>
      <c r="L223" s="1167">
        <v>1</v>
      </c>
      <c r="M223" s="1167">
        <v>4</v>
      </c>
      <c r="N223" s="1167" t="s">
        <v>1302</v>
      </c>
      <c r="O223" s="1167">
        <v>13</v>
      </c>
      <c r="P223" s="1169">
        <v>0</v>
      </c>
      <c r="Q223" s="1169">
        <v>5277</v>
      </c>
      <c r="R223" s="1169">
        <v>5277</v>
      </c>
      <c r="S223" s="1169">
        <v>5277</v>
      </c>
      <c r="T223" s="1169">
        <v>5277</v>
      </c>
      <c r="U223" s="1169">
        <v>4877</v>
      </c>
      <c r="V223" s="1169">
        <v>4877</v>
      </c>
      <c r="W223" s="1175"/>
    </row>
    <row r="224" spans="1:23">
      <c r="A224" s="1166">
        <v>4089100500</v>
      </c>
      <c r="B224" s="1167">
        <v>2</v>
      </c>
      <c r="C224" s="1167">
        <v>4</v>
      </c>
      <c r="D224" s="1167">
        <v>3</v>
      </c>
      <c r="E224" s="1167" t="s">
        <v>1301</v>
      </c>
      <c r="F224" s="1167">
        <v>92</v>
      </c>
      <c r="G224" s="1167" t="s">
        <v>811</v>
      </c>
      <c r="H224" s="1167">
        <v>0</v>
      </c>
      <c r="I224" s="1166" t="s">
        <v>1278</v>
      </c>
      <c r="J224" s="1167">
        <v>1</v>
      </c>
      <c r="K224" s="1167">
        <v>19</v>
      </c>
      <c r="L224" s="1167">
        <v>1</v>
      </c>
      <c r="M224" s="1167">
        <v>4</v>
      </c>
      <c r="N224" s="1167" t="s">
        <v>1302</v>
      </c>
      <c r="O224" s="1167">
        <v>13</v>
      </c>
      <c r="P224" s="1169">
        <v>8826</v>
      </c>
      <c r="Q224" s="1169">
        <v>-5942</v>
      </c>
      <c r="R224" s="1169">
        <v>2883</v>
      </c>
      <c r="S224" s="1169">
        <v>2883</v>
      </c>
      <c r="T224" s="1169">
        <v>2883</v>
      </c>
      <c r="U224" s="1169">
        <v>2883</v>
      </c>
      <c r="V224" s="1169">
        <v>2883</v>
      </c>
      <c r="W224" s="1175"/>
    </row>
    <row r="225" spans="1:23">
      <c r="A225" s="1166">
        <v>4089100500</v>
      </c>
      <c r="B225" s="1167">
        <v>2</v>
      </c>
      <c r="C225" s="1167">
        <v>4</v>
      </c>
      <c r="D225" s="1167">
        <v>3</v>
      </c>
      <c r="E225" s="1167" t="s">
        <v>1301</v>
      </c>
      <c r="F225" s="1167">
        <v>92</v>
      </c>
      <c r="G225" s="1167" t="s">
        <v>811</v>
      </c>
      <c r="H225" s="1167">
        <v>0</v>
      </c>
      <c r="I225" s="1166" t="s">
        <v>1280</v>
      </c>
      <c r="J225" s="1167">
        <v>1</v>
      </c>
      <c r="K225" s="1167">
        <v>19</v>
      </c>
      <c r="L225" s="1167">
        <v>1</v>
      </c>
      <c r="M225" s="1167">
        <v>4</v>
      </c>
      <c r="N225" s="1167" t="s">
        <v>1302</v>
      </c>
      <c r="O225" s="1167">
        <v>13</v>
      </c>
      <c r="P225" s="1169">
        <v>165</v>
      </c>
      <c r="Q225" s="1169">
        <v>0</v>
      </c>
      <c r="R225" s="1169">
        <v>165</v>
      </c>
      <c r="S225" s="1169">
        <v>150</v>
      </c>
      <c r="T225" s="1169">
        <v>150</v>
      </c>
      <c r="U225" s="1169">
        <v>150</v>
      </c>
      <c r="V225" s="1169">
        <v>150</v>
      </c>
      <c r="W225" s="1175"/>
    </row>
    <row r="226" spans="1:23">
      <c r="A226" s="1166">
        <v>4089100500</v>
      </c>
      <c r="B226" s="1167">
        <v>2</v>
      </c>
      <c r="C226" s="1167">
        <v>4</v>
      </c>
      <c r="D226" s="1167">
        <v>3</v>
      </c>
      <c r="E226" s="1167" t="s">
        <v>1301</v>
      </c>
      <c r="F226" s="1167">
        <v>92</v>
      </c>
      <c r="G226" s="1167" t="s">
        <v>811</v>
      </c>
      <c r="H226" s="1167">
        <v>0</v>
      </c>
      <c r="I226" s="1166" t="s">
        <v>1288</v>
      </c>
      <c r="J226" s="1167">
        <v>1</v>
      </c>
      <c r="K226" s="1167">
        <v>19</v>
      </c>
      <c r="L226" s="1167">
        <v>1</v>
      </c>
      <c r="M226" s="1167">
        <v>4</v>
      </c>
      <c r="N226" s="1167" t="s">
        <v>1302</v>
      </c>
      <c r="O226" s="1167">
        <v>13</v>
      </c>
      <c r="P226" s="1169">
        <v>49617</v>
      </c>
      <c r="Q226" s="1169">
        <v>0</v>
      </c>
      <c r="R226" s="1169">
        <v>49617</v>
      </c>
      <c r="S226" s="1169">
        <v>44909</v>
      </c>
      <c r="T226" s="1169">
        <v>44909</v>
      </c>
      <c r="U226" s="1169">
        <v>5972</v>
      </c>
      <c r="V226" s="1169">
        <v>5972</v>
      </c>
      <c r="W226" s="1175"/>
    </row>
    <row r="227" spans="1:23">
      <c r="A227" s="1166">
        <v>4089100600</v>
      </c>
      <c r="B227" s="1167">
        <v>2</v>
      </c>
      <c r="C227" s="1167">
        <v>4</v>
      </c>
      <c r="D227" s="1167">
        <v>3</v>
      </c>
      <c r="E227" s="1167" t="s">
        <v>1301</v>
      </c>
      <c r="F227" s="1167">
        <v>92</v>
      </c>
      <c r="G227" s="1167" t="s">
        <v>811</v>
      </c>
      <c r="H227" s="1167">
        <v>0</v>
      </c>
      <c r="I227" s="1172">
        <v>11301</v>
      </c>
      <c r="J227" s="1167">
        <v>1</v>
      </c>
      <c r="K227" s="1167">
        <v>19</v>
      </c>
      <c r="L227" s="1167">
        <v>1</v>
      </c>
      <c r="M227" s="1167">
        <v>4</v>
      </c>
      <c r="N227" s="1167" t="s">
        <v>1302</v>
      </c>
      <c r="O227" s="1167">
        <v>13</v>
      </c>
      <c r="P227" s="1169">
        <v>5862466</v>
      </c>
      <c r="Q227" s="1169">
        <v>0</v>
      </c>
      <c r="R227" s="1169">
        <v>5862466</v>
      </c>
      <c r="S227" s="1169">
        <v>5862466</v>
      </c>
      <c r="T227" s="1169">
        <v>5184500</v>
      </c>
      <c r="U227" s="1169">
        <v>5171402</v>
      </c>
      <c r="V227" s="1169">
        <v>5171402</v>
      </c>
      <c r="W227" s="1175"/>
    </row>
    <row r="228" spans="1:23">
      <c r="A228" s="1166">
        <v>4089100600</v>
      </c>
      <c r="B228" s="1167">
        <v>2</v>
      </c>
      <c r="C228" s="1167">
        <v>4</v>
      </c>
      <c r="D228" s="1167">
        <v>3</v>
      </c>
      <c r="E228" s="1167" t="s">
        <v>1301</v>
      </c>
      <c r="F228" s="1167">
        <v>92</v>
      </c>
      <c r="G228" s="1167" t="s">
        <v>811</v>
      </c>
      <c r="H228" s="1167">
        <v>0</v>
      </c>
      <c r="I228" s="1172">
        <v>11303</v>
      </c>
      <c r="J228" s="1167">
        <v>1</v>
      </c>
      <c r="K228" s="1167">
        <v>19</v>
      </c>
      <c r="L228" s="1167">
        <v>1</v>
      </c>
      <c r="M228" s="1167">
        <v>4</v>
      </c>
      <c r="N228" s="1167" t="s">
        <v>1302</v>
      </c>
      <c r="O228" s="1167">
        <v>13</v>
      </c>
      <c r="P228" s="1169">
        <v>179767</v>
      </c>
      <c r="Q228" s="1169">
        <v>18455</v>
      </c>
      <c r="R228" s="1169">
        <v>198223</v>
      </c>
      <c r="S228" s="1169">
        <v>198223</v>
      </c>
      <c r="T228" s="1169">
        <v>198223</v>
      </c>
      <c r="U228" s="1169">
        <v>176440</v>
      </c>
      <c r="V228" s="1169">
        <v>176440</v>
      </c>
      <c r="W228" s="1175"/>
    </row>
    <row r="229" spans="1:23">
      <c r="A229" s="1166">
        <v>4089100600</v>
      </c>
      <c r="B229" s="1167">
        <v>2</v>
      </c>
      <c r="C229" s="1167">
        <v>4</v>
      </c>
      <c r="D229" s="1167">
        <v>3</v>
      </c>
      <c r="E229" s="1167" t="s">
        <v>1301</v>
      </c>
      <c r="F229" s="1167">
        <v>92</v>
      </c>
      <c r="G229" s="1167" t="s">
        <v>811</v>
      </c>
      <c r="H229" s="1167">
        <v>0</v>
      </c>
      <c r="I229" s="1172">
        <v>11308</v>
      </c>
      <c r="J229" s="1167">
        <v>1</v>
      </c>
      <c r="K229" s="1167">
        <v>19</v>
      </c>
      <c r="L229" s="1167">
        <v>1</v>
      </c>
      <c r="M229" s="1167">
        <v>4</v>
      </c>
      <c r="N229" s="1167" t="s">
        <v>1302</v>
      </c>
      <c r="O229" s="1167">
        <v>13</v>
      </c>
      <c r="P229" s="1169">
        <v>272428</v>
      </c>
      <c r="Q229" s="1169">
        <v>0</v>
      </c>
      <c r="R229" s="1169">
        <v>272428</v>
      </c>
      <c r="S229" s="1169">
        <v>272428</v>
      </c>
      <c r="T229" s="1169">
        <v>258750</v>
      </c>
      <c r="U229" s="1169">
        <v>258750</v>
      </c>
      <c r="V229" s="1169">
        <v>258750</v>
      </c>
      <c r="W229" s="1175"/>
    </row>
    <row r="230" spans="1:23">
      <c r="A230" s="1166">
        <v>4089100600</v>
      </c>
      <c r="B230" s="1167">
        <v>2</v>
      </c>
      <c r="C230" s="1167">
        <v>4</v>
      </c>
      <c r="D230" s="1167">
        <v>3</v>
      </c>
      <c r="E230" s="1167" t="s">
        <v>1301</v>
      </c>
      <c r="F230" s="1167">
        <v>92</v>
      </c>
      <c r="G230" s="1167" t="s">
        <v>811</v>
      </c>
      <c r="H230" s="1167">
        <v>0</v>
      </c>
      <c r="I230" s="1173">
        <v>12101</v>
      </c>
      <c r="J230" s="1167">
        <v>1</v>
      </c>
      <c r="K230" s="1167">
        <v>19</v>
      </c>
      <c r="L230" s="1167">
        <v>1</v>
      </c>
      <c r="M230" s="1167">
        <v>4</v>
      </c>
      <c r="N230" s="1167" t="s">
        <v>1302</v>
      </c>
      <c r="O230" s="1167">
        <v>13</v>
      </c>
      <c r="P230" s="1169">
        <v>13188</v>
      </c>
      <c r="Q230" s="1169">
        <v>0</v>
      </c>
      <c r="R230" s="1169">
        <v>13188</v>
      </c>
      <c r="S230" s="1169">
        <v>13188</v>
      </c>
      <c r="T230" s="1169">
        <v>9947</v>
      </c>
      <c r="U230" s="1169">
        <v>9947</v>
      </c>
      <c r="V230" s="1169">
        <v>9947</v>
      </c>
      <c r="W230" s="1175"/>
    </row>
    <row r="231" spans="1:23">
      <c r="A231" s="1166">
        <v>4089100600</v>
      </c>
      <c r="B231" s="1167">
        <v>2</v>
      </c>
      <c r="C231" s="1167">
        <v>4</v>
      </c>
      <c r="D231" s="1167">
        <v>3</v>
      </c>
      <c r="E231" s="1167" t="s">
        <v>1301</v>
      </c>
      <c r="F231" s="1167">
        <v>92</v>
      </c>
      <c r="G231" s="1167" t="s">
        <v>811</v>
      </c>
      <c r="H231" s="1167">
        <v>0</v>
      </c>
      <c r="I231" s="1172">
        <v>13201</v>
      </c>
      <c r="J231" s="1167">
        <v>1</v>
      </c>
      <c r="K231" s="1167">
        <v>19</v>
      </c>
      <c r="L231" s="1167">
        <v>1</v>
      </c>
      <c r="M231" s="1167">
        <v>4</v>
      </c>
      <c r="N231" s="1167" t="s">
        <v>1302</v>
      </c>
      <c r="O231" s="1167">
        <v>13</v>
      </c>
      <c r="P231" s="1169">
        <v>382050</v>
      </c>
      <c r="Q231" s="1169">
        <v>-10139</v>
      </c>
      <c r="R231" s="1169">
        <v>371911</v>
      </c>
      <c r="S231" s="1169">
        <v>371911</v>
      </c>
      <c r="T231" s="1169">
        <v>367666</v>
      </c>
      <c r="U231" s="1169">
        <v>367666</v>
      </c>
      <c r="V231" s="1169">
        <v>367666</v>
      </c>
      <c r="W231" s="1175"/>
    </row>
    <row r="232" spans="1:23">
      <c r="A232" s="1166">
        <v>4089100600</v>
      </c>
      <c r="B232" s="1167">
        <v>2</v>
      </c>
      <c r="C232" s="1167">
        <v>4</v>
      </c>
      <c r="D232" s="1167">
        <v>3</v>
      </c>
      <c r="E232" s="1167" t="s">
        <v>1301</v>
      </c>
      <c r="F232" s="1167">
        <v>92</v>
      </c>
      <c r="G232" s="1167" t="s">
        <v>811</v>
      </c>
      <c r="H232" s="1167">
        <v>0</v>
      </c>
      <c r="I232" s="1172">
        <v>13202</v>
      </c>
      <c r="J232" s="1167">
        <v>1</v>
      </c>
      <c r="K232" s="1167">
        <v>19</v>
      </c>
      <c r="L232" s="1167">
        <v>1</v>
      </c>
      <c r="M232" s="1167">
        <v>4</v>
      </c>
      <c r="N232" s="1167" t="s">
        <v>1302</v>
      </c>
      <c r="O232" s="1167">
        <v>13</v>
      </c>
      <c r="P232" s="1169">
        <v>839281</v>
      </c>
      <c r="Q232" s="1169">
        <v>38824</v>
      </c>
      <c r="R232" s="1169">
        <v>878105</v>
      </c>
      <c r="S232" s="1169">
        <v>878105</v>
      </c>
      <c r="T232" s="1169">
        <v>878104</v>
      </c>
      <c r="U232" s="1169">
        <v>46168</v>
      </c>
      <c r="V232" s="1169">
        <v>46168</v>
      </c>
      <c r="W232" s="1175"/>
    </row>
    <row r="233" spans="1:23">
      <c r="A233" s="1166">
        <v>4089100600</v>
      </c>
      <c r="B233" s="1167">
        <v>2</v>
      </c>
      <c r="C233" s="1167">
        <v>4</v>
      </c>
      <c r="D233" s="1167">
        <v>3</v>
      </c>
      <c r="E233" s="1167" t="s">
        <v>1301</v>
      </c>
      <c r="F233" s="1167">
        <v>92</v>
      </c>
      <c r="G233" s="1167" t="s">
        <v>811</v>
      </c>
      <c r="H233" s="1167">
        <v>0</v>
      </c>
      <c r="I233" s="1172">
        <v>13301</v>
      </c>
      <c r="J233" s="1167">
        <v>1</v>
      </c>
      <c r="K233" s="1167">
        <v>19</v>
      </c>
      <c r="L233" s="1167">
        <v>1</v>
      </c>
      <c r="M233" s="1167">
        <v>4</v>
      </c>
      <c r="N233" s="1167" t="s">
        <v>1302</v>
      </c>
      <c r="O233" s="1167">
        <v>13</v>
      </c>
      <c r="P233" s="1169">
        <v>12210</v>
      </c>
      <c r="Q233" s="1169">
        <v>-381</v>
      </c>
      <c r="R233" s="1169">
        <v>11829</v>
      </c>
      <c r="S233" s="1169">
        <v>11829</v>
      </c>
      <c r="T233" s="1169">
        <v>10969</v>
      </c>
      <c r="U233" s="1169">
        <v>10969</v>
      </c>
      <c r="V233" s="1169">
        <v>10969</v>
      </c>
      <c r="W233" s="1175"/>
    </row>
    <row r="234" spans="1:23">
      <c r="A234" s="1166">
        <v>4089100600</v>
      </c>
      <c r="B234" s="1167">
        <v>2</v>
      </c>
      <c r="C234" s="1167">
        <v>4</v>
      </c>
      <c r="D234" s="1167">
        <v>3</v>
      </c>
      <c r="E234" s="1167" t="s">
        <v>1301</v>
      </c>
      <c r="F234" s="1167">
        <v>92</v>
      </c>
      <c r="G234" s="1167" t="s">
        <v>811</v>
      </c>
      <c r="H234" s="1167">
        <v>0</v>
      </c>
      <c r="I234" s="1172">
        <v>14101</v>
      </c>
      <c r="J234" s="1167">
        <v>1</v>
      </c>
      <c r="K234" s="1167">
        <v>19</v>
      </c>
      <c r="L234" s="1167">
        <v>1</v>
      </c>
      <c r="M234" s="1167">
        <v>4</v>
      </c>
      <c r="N234" s="1167" t="s">
        <v>1302</v>
      </c>
      <c r="O234" s="1167">
        <v>13</v>
      </c>
      <c r="P234" s="1169">
        <v>522042</v>
      </c>
      <c r="Q234" s="1169">
        <v>8361</v>
      </c>
      <c r="R234" s="1169">
        <v>530403</v>
      </c>
      <c r="S234" s="1169">
        <v>530403</v>
      </c>
      <c r="T234" s="1169">
        <v>526223</v>
      </c>
      <c r="U234" s="1169">
        <v>470326</v>
      </c>
      <c r="V234" s="1169">
        <v>470326</v>
      </c>
      <c r="W234" s="1175"/>
    </row>
    <row r="235" spans="1:23">
      <c r="A235" s="1166">
        <v>4089100600</v>
      </c>
      <c r="B235" s="1167">
        <v>2</v>
      </c>
      <c r="C235" s="1167">
        <v>4</v>
      </c>
      <c r="D235" s="1167">
        <v>3</v>
      </c>
      <c r="E235" s="1167" t="s">
        <v>1301</v>
      </c>
      <c r="F235" s="1167">
        <v>92</v>
      </c>
      <c r="G235" s="1167" t="s">
        <v>811</v>
      </c>
      <c r="H235" s="1167">
        <v>0</v>
      </c>
      <c r="I235" s="1172">
        <v>14201</v>
      </c>
      <c r="J235" s="1167">
        <v>1</v>
      </c>
      <c r="K235" s="1167">
        <v>19</v>
      </c>
      <c r="L235" s="1167">
        <v>1</v>
      </c>
      <c r="M235" s="1167">
        <v>4</v>
      </c>
      <c r="N235" s="1167" t="s">
        <v>1302</v>
      </c>
      <c r="O235" s="1167">
        <v>13</v>
      </c>
      <c r="P235" s="1169">
        <v>271972</v>
      </c>
      <c r="Q235" s="1169">
        <v>0</v>
      </c>
      <c r="R235" s="1169">
        <v>271972</v>
      </c>
      <c r="S235" s="1169">
        <v>271972</v>
      </c>
      <c r="T235" s="1169">
        <v>244637</v>
      </c>
      <c r="U235" s="1169">
        <v>244637</v>
      </c>
      <c r="V235" s="1169">
        <v>244637</v>
      </c>
      <c r="W235" s="1175"/>
    </row>
    <row r="236" spans="1:23">
      <c r="A236" s="1166">
        <v>4089100600</v>
      </c>
      <c r="B236" s="1167">
        <v>2</v>
      </c>
      <c r="C236" s="1167">
        <v>4</v>
      </c>
      <c r="D236" s="1167">
        <v>3</v>
      </c>
      <c r="E236" s="1167" t="s">
        <v>1301</v>
      </c>
      <c r="F236" s="1167">
        <v>92</v>
      </c>
      <c r="G236" s="1167" t="s">
        <v>811</v>
      </c>
      <c r="H236" s="1167">
        <v>0</v>
      </c>
      <c r="I236" s="1172">
        <v>14301</v>
      </c>
      <c r="J236" s="1167">
        <v>1</v>
      </c>
      <c r="K236" s="1167">
        <v>19</v>
      </c>
      <c r="L236" s="1167">
        <v>1</v>
      </c>
      <c r="M236" s="1167">
        <v>4</v>
      </c>
      <c r="N236" s="1167" t="s">
        <v>1302</v>
      </c>
      <c r="O236" s="1167">
        <v>13</v>
      </c>
      <c r="P236" s="1169">
        <v>341247</v>
      </c>
      <c r="Q236" s="1169">
        <v>0</v>
      </c>
      <c r="R236" s="1169">
        <v>341247</v>
      </c>
      <c r="S236" s="1169">
        <v>341247</v>
      </c>
      <c r="T236" s="1169">
        <v>306069</v>
      </c>
      <c r="U236" s="1169">
        <v>148544</v>
      </c>
      <c r="V236" s="1169">
        <v>148544</v>
      </c>
      <c r="W236" s="1175"/>
    </row>
    <row r="237" spans="1:23">
      <c r="A237" s="1166">
        <v>4089100600</v>
      </c>
      <c r="B237" s="1167">
        <v>2</v>
      </c>
      <c r="C237" s="1167">
        <v>4</v>
      </c>
      <c r="D237" s="1167">
        <v>3</v>
      </c>
      <c r="E237" s="1167" t="s">
        <v>1301</v>
      </c>
      <c r="F237" s="1167">
        <v>92</v>
      </c>
      <c r="G237" s="1167" t="s">
        <v>811</v>
      </c>
      <c r="H237" s="1167">
        <v>0</v>
      </c>
      <c r="I237" s="1172">
        <v>15101</v>
      </c>
      <c r="J237" s="1167">
        <v>1</v>
      </c>
      <c r="K237" s="1167">
        <v>19</v>
      </c>
      <c r="L237" s="1167">
        <v>1</v>
      </c>
      <c r="M237" s="1167">
        <v>4</v>
      </c>
      <c r="N237" s="1167" t="s">
        <v>1302</v>
      </c>
      <c r="O237" s="1167">
        <v>13</v>
      </c>
      <c r="P237" s="1169">
        <v>404669</v>
      </c>
      <c r="Q237" s="1169">
        <v>0</v>
      </c>
      <c r="R237" s="1169">
        <v>404669</v>
      </c>
      <c r="S237" s="1169">
        <v>404669</v>
      </c>
      <c r="T237" s="1169">
        <v>338882</v>
      </c>
      <c r="U237" s="1169">
        <v>0</v>
      </c>
      <c r="V237" s="1169">
        <v>0</v>
      </c>
      <c r="W237" s="1175"/>
    </row>
    <row r="238" spans="1:23">
      <c r="A238" s="1166">
        <v>4089100600</v>
      </c>
      <c r="B238" s="1167">
        <v>2</v>
      </c>
      <c r="C238" s="1167">
        <v>4</v>
      </c>
      <c r="D238" s="1167">
        <v>3</v>
      </c>
      <c r="E238" s="1167" t="s">
        <v>1301</v>
      </c>
      <c r="F238" s="1167">
        <v>92</v>
      </c>
      <c r="G238" s="1167" t="s">
        <v>811</v>
      </c>
      <c r="H238" s="1167">
        <v>0</v>
      </c>
      <c r="I238" s="1173">
        <v>15303</v>
      </c>
      <c r="J238" s="1167">
        <v>1</v>
      </c>
      <c r="K238" s="1167">
        <v>19</v>
      </c>
      <c r="L238" s="1167">
        <v>1</v>
      </c>
      <c r="M238" s="1167">
        <v>4</v>
      </c>
      <c r="N238" s="1167" t="s">
        <v>1302</v>
      </c>
      <c r="O238" s="1167">
        <v>13</v>
      </c>
      <c r="P238" s="1169">
        <v>66192</v>
      </c>
      <c r="Q238" s="1169">
        <v>1308</v>
      </c>
      <c r="R238" s="1169">
        <v>67500</v>
      </c>
      <c r="S238" s="1169">
        <v>67500</v>
      </c>
      <c r="T238" s="1169">
        <v>67500</v>
      </c>
      <c r="U238" s="1169">
        <v>67500</v>
      </c>
      <c r="V238" s="1169">
        <v>67500</v>
      </c>
      <c r="W238" s="1175"/>
    </row>
    <row r="239" spans="1:23">
      <c r="A239" s="1166">
        <v>4089100600</v>
      </c>
      <c r="B239" s="1167">
        <v>2</v>
      </c>
      <c r="C239" s="1167">
        <v>4</v>
      </c>
      <c r="D239" s="1167">
        <v>3</v>
      </c>
      <c r="E239" s="1167" t="s">
        <v>1301</v>
      </c>
      <c r="F239" s="1167">
        <v>92</v>
      </c>
      <c r="G239" s="1167" t="s">
        <v>811</v>
      </c>
      <c r="H239" s="1167">
        <v>0</v>
      </c>
      <c r="I239" s="1172">
        <v>15404</v>
      </c>
      <c r="J239" s="1167">
        <v>1</v>
      </c>
      <c r="K239" s="1167">
        <v>19</v>
      </c>
      <c r="L239" s="1167">
        <v>1</v>
      </c>
      <c r="M239" s="1167">
        <v>4</v>
      </c>
      <c r="N239" s="1167" t="s">
        <v>1302</v>
      </c>
      <c r="O239" s="1167">
        <v>13</v>
      </c>
      <c r="P239" s="1169">
        <v>118824</v>
      </c>
      <c r="Q239" s="1169">
        <v>-2970</v>
      </c>
      <c r="R239" s="1169">
        <v>115854</v>
      </c>
      <c r="S239" s="1169">
        <v>115854</v>
      </c>
      <c r="T239" s="1169">
        <v>106780</v>
      </c>
      <c r="U239" s="1169">
        <v>106780</v>
      </c>
      <c r="V239" s="1169">
        <v>106780</v>
      </c>
      <c r="W239" s="1175"/>
    </row>
    <row r="240" spans="1:23">
      <c r="A240" s="1166">
        <v>4089100600</v>
      </c>
      <c r="B240" s="1167">
        <v>2</v>
      </c>
      <c r="C240" s="1167">
        <v>4</v>
      </c>
      <c r="D240" s="1167">
        <v>3</v>
      </c>
      <c r="E240" s="1167" t="s">
        <v>1301</v>
      </c>
      <c r="F240" s="1167">
        <v>92</v>
      </c>
      <c r="G240" s="1167" t="s">
        <v>811</v>
      </c>
      <c r="H240" s="1167">
        <v>0</v>
      </c>
      <c r="I240" s="1172">
        <v>15901</v>
      </c>
      <c r="J240" s="1167">
        <v>1</v>
      </c>
      <c r="K240" s="1167">
        <v>19</v>
      </c>
      <c r="L240" s="1167">
        <v>1</v>
      </c>
      <c r="M240" s="1167">
        <v>4</v>
      </c>
      <c r="N240" s="1167" t="s">
        <v>1302</v>
      </c>
      <c r="O240" s="1167">
        <v>13</v>
      </c>
      <c r="P240" s="1169">
        <v>101068</v>
      </c>
      <c r="Q240" s="1169">
        <v>22601</v>
      </c>
      <c r="R240" s="1169">
        <v>123669</v>
      </c>
      <c r="S240" s="1169">
        <v>123669</v>
      </c>
      <c r="T240" s="1169">
        <v>123669</v>
      </c>
      <c r="U240" s="1169">
        <v>97236</v>
      </c>
      <c r="V240" s="1169">
        <v>97236</v>
      </c>
      <c r="W240" s="1175"/>
    </row>
    <row r="241" spans="1:23">
      <c r="A241" s="1166">
        <v>4089100600</v>
      </c>
      <c r="B241" s="1167">
        <v>2</v>
      </c>
      <c r="C241" s="1167">
        <v>4</v>
      </c>
      <c r="D241" s="1167">
        <v>3</v>
      </c>
      <c r="E241" s="1167" t="s">
        <v>1301</v>
      </c>
      <c r="F241" s="1167">
        <v>92</v>
      </c>
      <c r="G241" s="1167" t="s">
        <v>811</v>
      </c>
      <c r="H241" s="1167">
        <v>0</v>
      </c>
      <c r="I241" s="1172">
        <v>17102</v>
      </c>
      <c r="J241" s="1167">
        <v>1</v>
      </c>
      <c r="K241" s="1167">
        <v>19</v>
      </c>
      <c r="L241" s="1167">
        <v>1</v>
      </c>
      <c r="M241" s="1167">
        <v>4</v>
      </c>
      <c r="N241" s="1167" t="s">
        <v>1302</v>
      </c>
      <c r="O241" s="1167">
        <v>13</v>
      </c>
      <c r="P241" s="1169">
        <v>323647</v>
      </c>
      <c r="Q241" s="1169">
        <v>0</v>
      </c>
      <c r="R241" s="1169">
        <v>323647</v>
      </c>
      <c r="S241" s="1169">
        <v>323647</v>
      </c>
      <c r="T241" s="1169">
        <v>320774</v>
      </c>
      <c r="U241" s="1169">
        <v>320774</v>
      </c>
      <c r="V241" s="1169">
        <v>320774</v>
      </c>
      <c r="W241" s="1175"/>
    </row>
    <row r="242" spans="1:23">
      <c r="A242" s="1166">
        <v>4089100600</v>
      </c>
      <c r="B242" s="1167">
        <v>2</v>
      </c>
      <c r="C242" s="1167">
        <v>4</v>
      </c>
      <c r="D242" s="1167">
        <v>3</v>
      </c>
      <c r="E242" s="1167" t="s">
        <v>1301</v>
      </c>
      <c r="F242" s="1167">
        <v>92</v>
      </c>
      <c r="G242" s="1167" t="s">
        <v>811</v>
      </c>
      <c r="H242" s="1167">
        <v>0</v>
      </c>
      <c r="I242" s="1172" t="s">
        <v>1161</v>
      </c>
      <c r="J242" s="1167">
        <v>1</v>
      </c>
      <c r="K242" s="1167">
        <v>19</v>
      </c>
      <c r="L242" s="1167">
        <v>1</v>
      </c>
      <c r="M242" s="1167">
        <v>4</v>
      </c>
      <c r="N242" s="1167" t="s">
        <v>1302</v>
      </c>
      <c r="O242" s="1167">
        <v>13</v>
      </c>
      <c r="P242" s="1169">
        <v>23961</v>
      </c>
      <c r="Q242" s="1169">
        <v>6882</v>
      </c>
      <c r="R242" s="1169">
        <v>30843</v>
      </c>
      <c r="S242" s="1169">
        <v>30843</v>
      </c>
      <c r="T242" s="1169">
        <v>30843</v>
      </c>
      <c r="U242" s="1169">
        <v>30843</v>
      </c>
      <c r="V242" s="1169">
        <v>30843</v>
      </c>
      <c r="W242" s="1175"/>
    </row>
    <row r="243" spans="1:23">
      <c r="A243" s="1166">
        <v>4089100600</v>
      </c>
      <c r="B243" s="1167">
        <v>2</v>
      </c>
      <c r="C243" s="1167">
        <v>4</v>
      </c>
      <c r="D243" s="1167">
        <v>3</v>
      </c>
      <c r="E243" s="1167" t="s">
        <v>1301</v>
      </c>
      <c r="F243" s="1167">
        <v>92</v>
      </c>
      <c r="G243" s="1167" t="s">
        <v>811</v>
      </c>
      <c r="H243" s="1167">
        <v>0</v>
      </c>
      <c r="I243" s="1172">
        <v>21601</v>
      </c>
      <c r="J243" s="1167">
        <v>1</v>
      </c>
      <c r="K243" s="1167">
        <v>19</v>
      </c>
      <c r="L243" s="1167">
        <v>1</v>
      </c>
      <c r="M243" s="1167">
        <v>4</v>
      </c>
      <c r="N243" s="1167" t="s">
        <v>1302</v>
      </c>
      <c r="O243" s="1167">
        <v>13</v>
      </c>
      <c r="P243" s="1169">
        <v>552</v>
      </c>
      <c r="Q243" s="1169">
        <v>0</v>
      </c>
      <c r="R243" s="1169">
        <v>552</v>
      </c>
      <c r="S243" s="1169">
        <v>431</v>
      </c>
      <c r="T243" s="1169">
        <v>431</v>
      </c>
      <c r="U243" s="1169">
        <v>431</v>
      </c>
      <c r="V243" s="1169">
        <v>431</v>
      </c>
      <c r="W243" s="1175"/>
    </row>
    <row r="244" spans="1:23">
      <c r="A244" s="1166">
        <v>4089100600</v>
      </c>
      <c r="B244" s="1167">
        <v>2</v>
      </c>
      <c r="C244" s="1167">
        <v>4</v>
      </c>
      <c r="D244" s="1167">
        <v>3</v>
      </c>
      <c r="E244" s="1167" t="s">
        <v>1301</v>
      </c>
      <c r="F244" s="1167">
        <v>92</v>
      </c>
      <c r="G244" s="1167" t="s">
        <v>811</v>
      </c>
      <c r="H244" s="1167">
        <v>0</v>
      </c>
      <c r="I244" s="1172" t="s">
        <v>1171</v>
      </c>
      <c r="J244" s="1167">
        <v>1</v>
      </c>
      <c r="K244" s="1167">
        <v>19</v>
      </c>
      <c r="L244" s="1167">
        <v>1</v>
      </c>
      <c r="M244" s="1167">
        <v>4</v>
      </c>
      <c r="N244" s="1167" t="s">
        <v>1302</v>
      </c>
      <c r="O244" s="1167">
        <v>13</v>
      </c>
      <c r="P244" s="1169">
        <v>9456</v>
      </c>
      <c r="Q244" s="1169">
        <v>-19</v>
      </c>
      <c r="R244" s="1169">
        <v>9438</v>
      </c>
      <c r="S244" s="1169">
        <v>7520</v>
      </c>
      <c r="T244" s="1169">
        <v>7520</v>
      </c>
      <c r="U244" s="1169">
        <v>7520</v>
      </c>
      <c r="V244" s="1169">
        <v>7520</v>
      </c>
      <c r="W244" s="1175"/>
    </row>
    <row r="245" spans="1:23">
      <c r="A245" s="1166">
        <v>4089100600</v>
      </c>
      <c r="B245" s="1167">
        <v>2</v>
      </c>
      <c r="C245" s="1167">
        <v>4</v>
      </c>
      <c r="D245" s="1167">
        <v>3</v>
      </c>
      <c r="E245" s="1167" t="s">
        <v>1301</v>
      </c>
      <c r="F245" s="1167">
        <v>92</v>
      </c>
      <c r="G245" s="1167" t="s">
        <v>811</v>
      </c>
      <c r="H245" s="1167">
        <v>0</v>
      </c>
      <c r="I245" s="1172" t="s">
        <v>1175</v>
      </c>
      <c r="J245" s="1167">
        <v>1</v>
      </c>
      <c r="K245" s="1167">
        <v>19</v>
      </c>
      <c r="L245" s="1167">
        <v>1</v>
      </c>
      <c r="M245" s="1167">
        <v>4</v>
      </c>
      <c r="N245" s="1167" t="s">
        <v>1302</v>
      </c>
      <c r="O245" s="1167">
        <v>13</v>
      </c>
      <c r="P245" s="1169">
        <v>733</v>
      </c>
      <c r="Q245" s="1169">
        <v>0</v>
      </c>
      <c r="R245" s="1169">
        <v>733</v>
      </c>
      <c r="S245" s="1169">
        <v>733</v>
      </c>
      <c r="T245" s="1169">
        <v>733</v>
      </c>
      <c r="U245" s="1169">
        <v>733</v>
      </c>
      <c r="V245" s="1169">
        <v>733</v>
      </c>
      <c r="W245" s="1175"/>
    </row>
    <row r="246" spans="1:23">
      <c r="A246" s="1166">
        <v>4089100600</v>
      </c>
      <c r="B246" s="1167">
        <v>2</v>
      </c>
      <c r="C246" s="1167">
        <v>4</v>
      </c>
      <c r="D246" s="1167">
        <v>3</v>
      </c>
      <c r="E246" s="1167" t="s">
        <v>1301</v>
      </c>
      <c r="F246" s="1167">
        <v>92</v>
      </c>
      <c r="G246" s="1167" t="s">
        <v>811</v>
      </c>
      <c r="H246" s="1167">
        <v>0</v>
      </c>
      <c r="I246" s="1172" t="s">
        <v>1185</v>
      </c>
      <c r="J246" s="1167">
        <v>1</v>
      </c>
      <c r="K246" s="1167">
        <v>19</v>
      </c>
      <c r="L246" s="1167">
        <v>1</v>
      </c>
      <c r="M246" s="1167">
        <v>4</v>
      </c>
      <c r="N246" s="1167" t="s">
        <v>1302</v>
      </c>
      <c r="O246" s="1167">
        <v>13</v>
      </c>
      <c r="P246" s="1169">
        <v>70472</v>
      </c>
      <c r="Q246" s="1169">
        <v>0</v>
      </c>
      <c r="R246" s="1169">
        <v>70472</v>
      </c>
      <c r="S246" s="1169">
        <v>60010</v>
      </c>
      <c r="T246" s="1169">
        <v>60010</v>
      </c>
      <c r="U246" s="1169">
        <v>60010</v>
      </c>
      <c r="V246" s="1169">
        <v>60010</v>
      </c>
      <c r="W246" s="1175"/>
    </row>
    <row r="247" spans="1:23">
      <c r="A247" s="1166">
        <v>4089100600</v>
      </c>
      <c r="B247" s="1167">
        <v>2</v>
      </c>
      <c r="C247" s="1167">
        <v>4</v>
      </c>
      <c r="D247" s="1167">
        <v>3</v>
      </c>
      <c r="E247" s="1167" t="s">
        <v>1301</v>
      </c>
      <c r="F247" s="1167">
        <v>92</v>
      </c>
      <c r="G247" s="1167" t="s">
        <v>811</v>
      </c>
      <c r="H247" s="1167">
        <v>0</v>
      </c>
      <c r="I247" s="1172" t="s">
        <v>1193</v>
      </c>
      <c r="J247" s="1167">
        <v>1</v>
      </c>
      <c r="K247" s="1167">
        <v>19</v>
      </c>
      <c r="L247" s="1167">
        <v>1</v>
      </c>
      <c r="M247" s="1167">
        <v>4</v>
      </c>
      <c r="N247" s="1167" t="s">
        <v>1302</v>
      </c>
      <c r="O247" s="1167">
        <v>13</v>
      </c>
      <c r="P247" s="1169">
        <v>1286</v>
      </c>
      <c r="Q247" s="1169">
        <v>5232</v>
      </c>
      <c r="R247" s="1169">
        <v>6519</v>
      </c>
      <c r="S247" s="1169">
        <v>6519</v>
      </c>
      <c r="T247" s="1169">
        <v>6519</v>
      </c>
      <c r="U247" s="1169">
        <v>6519</v>
      </c>
      <c r="V247" s="1169">
        <v>6519</v>
      </c>
      <c r="W247" s="1175"/>
    </row>
    <row r="248" spans="1:23">
      <c r="A248" s="1166">
        <v>4089100600</v>
      </c>
      <c r="B248" s="1167">
        <v>2</v>
      </c>
      <c r="C248" s="1167">
        <v>4</v>
      </c>
      <c r="D248" s="1167">
        <v>3</v>
      </c>
      <c r="E248" s="1167" t="s">
        <v>1301</v>
      </c>
      <c r="F248" s="1167">
        <v>92</v>
      </c>
      <c r="G248" s="1167" t="s">
        <v>811</v>
      </c>
      <c r="H248" s="1167">
        <v>0</v>
      </c>
      <c r="I248" s="1172" t="s">
        <v>1195</v>
      </c>
      <c r="J248" s="1167">
        <v>1</v>
      </c>
      <c r="K248" s="1167">
        <v>19</v>
      </c>
      <c r="L248" s="1167">
        <v>1</v>
      </c>
      <c r="M248" s="1167">
        <v>4</v>
      </c>
      <c r="N248" s="1167" t="s">
        <v>1302</v>
      </c>
      <c r="O248" s="1167">
        <v>13</v>
      </c>
      <c r="P248" s="1169">
        <v>3102</v>
      </c>
      <c r="Q248" s="1169">
        <v>-2887</v>
      </c>
      <c r="R248" s="1169">
        <v>215</v>
      </c>
      <c r="S248" s="1169">
        <v>215</v>
      </c>
      <c r="T248" s="1169">
        <v>215</v>
      </c>
      <c r="U248" s="1169">
        <v>215</v>
      </c>
      <c r="V248" s="1169">
        <v>215</v>
      </c>
      <c r="W248" s="1175"/>
    </row>
    <row r="249" spans="1:23">
      <c r="A249" s="1166">
        <v>4089100600</v>
      </c>
      <c r="B249" s="1167">
        <v>2</v>
      </c>
      <c r="C249" s="1167">
        <v>4</v>
      </c>
      <c r="D249" s="1167">
        <v>3</v>
      </c>
      <c r="E249" s="1167" t="s">
        <v>1301</v>
      </c>
      <c r="F249" s="1167">
        <v>92</v>
      </c>
      <c r="G249" s="1167" t="s">
        <v>811</v>
      </c>
      <c r="H249" s="1167">
        <v>0</v>
      </c>
      <c r="I249" s="1172" t="s">
        <v>1201</v>
      </c>
      <c r="J249" s="1167">
        <v>1</v>
      </c>
      <c r="K249" s="1167">
        <v>19</v>
      </c>
      <c r="L249" s="1167">
        <v>1</v>
      </c>
      <c r="M249" s="1167">
        <v>4</v>
      </c>
      <c r="N249" s="1167" t="s">
        <v>1302</v>
      </c>
      <c r="O249" s="1167">
        <v>13</v>
      </c>
      <c r="P249" s="1169">
        <v>96148</v>
      </c>
      <c r="Q249" s="1169">
        <v>0</v>
      </c>
      <c r="R249" s="1169">
        <v>96148</v>
      </c>
      <c r="S249" s="1169">
        <v>95448</v>
      </c>
      <c r="T249" s="1169">
        <v>95448</v>
      </c>
      <c r="U249" s="1169">
        <v>95448</v>
      </c>
      <c r="V249" s="1169">
        <v>95448</v>
      </c>
      <c r="W249" s="1175"/>
    </row>
    <row r="250" spans="1:23">
      <c r="A250" s="1166">
        <v>4089100600</v>
      </c>
      <c r="B250" s="1167">
        <v>2</v>
      </c>
      <c r="C250" s="1167">
        <v>4</v>
      </c>
      <c r="D250" s="1167">
        <v>3</v>
      </c>
      <c r="E250" s="1167" t="s">
        <v>1301</v>
      </c>
      <c r="F250" s="1167">
        <v>92</v>
      </c>
      <c r="G250" s="1167" t="s">
        <v>811</v>
      </c>
      <c r="H250" s="1167">
        <v>0</v>
      </c>
      <c r="I250" s="1172" t="s">
        <v>1203</v>
      </c>
      <c r="J250" s="1167">
        <v>1</v>
      </c>
      <c r="K250" s="1167">
        <v>19</v>
      </c>
      <c r="L250" s="1167">
        <v>1</v>
      </c>
      <c r="M250" s="1167">
        <v>4</v>
      </c>
      <c r="N250" s="1167" t="s">
        <v>1302</v>
      </c>
      <c r="O250" s="1167">
        <v>13</v>
      </c>
      <c r="P250" s="1169">
        <v>5393</v>
      </c>
      <c r="Q250" s="1169">
        <v>3618</v>
      </c>
      <c r="R250" s="1169">
        <v>9012</v>
      </c>
      <c r="S250" s="1169">
        <v>9012</v>
      </c>
      <c r="T250" s="1169">
        <v>9012</v>
      </c>
      <c r="U250" s="1169">
        <v>9012</v>
      </c>
      <c r="V250" s="1169">
        <v>9012</v>
      </c>
      <c r="W250" s="1175"/>
    </row>
    <row r="251" spans="1:23">
      <c r="A251" s="1166">
        <v>4089100600</v>
      </c>
      <c r="B251" s="1167">
        <v>2</v>
      </c>
      <c r="C251" s="1167">
        <v>4</v>
      </c>
      <c r="D251" s="1167">
        <v>3</v>
      </c>
      <c r="E251" s="1167" t="s">
        <v>1301</v>
      </c>
      <c r="F251" s="1167">
        <v>92</v>
      </c>
      <c r="G251" s="1167" t="s">
        <v>811</v>
      </c>
      <c r="H251" s="1167">
        <v>0</v>
      </c>
      <c r="I251" s="1172" t="s">
        <v>1205</v>
      </c>
      <c r="J251" s="1167">
        <v>1</v>
      </c>
      <c r="K251" s="1167">
        <v>19</v>
      </c>
      <c r="L251" s="1167">
        <v>1</v>
      </c>
      <c r="M251" s="1167">
        <v>4</v>
      </c>
      <c r="N251" s="1167" t="s">
        <v>1302</v>
      </c>
      <c r="O251" s="1167">
        <v>13</v>
      </c>
      <c r="P251" s="1169">
        <v>35473</v>
      </c>
      <c r="Q251" s="1169">
        <v>0</v>
      </c>
      <c r="R251" s="1169">
        <v>35473</v>
      </c>
      <c r="S251" s="1169">
        <v>29320</v>
      </c>
      <c r="T251" s="1169">
        <v>29320</v>
      </c>
      <c r="U251" s="1169">
        <v>29320</v>
      </c>
      <c r="V251" s="1169">
        <v>29320</v>
      </c>
      <c r="W251" s="1175"/>
    </row>
    <row r="252" spans="1:23">
      <c r="A252" s="1166">
        <v>4089100600</v>
      </c>
      <c r="B252" s="1167">
        <v>2</v>
      </c>
      <c r="C252" s="1167">
        <v>4</v>
      </c>
      <c r="D252" s="1167">
        <v>3</v>
      </c>
      <c r="E252" s="1167" t="s">
        <v>1301</v>
      </c>
      <c r="F252" s="1167">
        <v>92</v>
      </c>
      <c r="G252" s="1167" t="s">
        <v>811</v>
      </c>
      <c r="H252" s="1167">
        <v>0</v>
      </c>
      <c r="I252" s="1172" t="s">
        <v>1209</v>
      </c>
      <c r="J252" s="1167">
        <v>1</v>
      </c>
      <c r="K252" s="1167">
        <v>19</v>
      </c>
      <c r="L252" s="1167">
        <v>1</v>
      </c>
      <c r="M252" s="1167">
        <v>4</v>
      </c>
      <c r="N252" s="1167" t="s">
        <v>1302</v>
      </c>
      <c r="O252" s="1167">
        <v>13</v>
      </c>
      <c r="P252" s="1169">
        <v>30863</v>
      </c>
      <c r="Q252" s="1169">
        <v>14023</v>
      </c>
      <c r="R252" s="1169">
        <v>44886</v>
      </c>
      <c r="S252" s="1169">
        <v>44886</v>
      </c>
      <c r="T252" s="1169">
        <v>34806</v>
      </c>
      <c r="U252" s="1169">
        <v>34806</v>
      </c>
      <c r="V252" s="1169">
        <v>34806</v>
      </c>
      <c r="W252" s="1175"/>
    </row>
    <row r="253" spans="1:23">
      <c r="A253" s="1166">
        <v>4089100600</v>
      </c>
      <c r="B253" s="1167">
        <v>2</v>
      </c>
      <c r="C253" s="1167">
        <v>4</v>
      </c>
      <c r="D253" s="1167">
        <v>3</v>
      </c>
      <c r="E253" s="1167" t="s">
        <v>1301</v>
      </c>
      <c r="F253" s="1167">
        <v>92</v>
      </c>
      <c r="G253" s="1167" t="s">
        <v>811</v>
      </c>
      <c r="H253" s="1167">
        <v>0</v>
      </c>
      <c r="I253" s="1172" t="s">
        <v>1211</v>
      </c>
      <c r="J253" s="1167">
        <v>1</v>
      </c>
      <c r="K253" s="1167">
        <v>19</v>
      </c>
      <c r="L253" s="1167">
        <v>1</v>
      </c>
      <c r="M253" s="1167">
        <v>4</v>
      </c>
      <c r="N253" s="1167" t="s">
        <v>1302</v>
      </c>
      <c r="O253" s="1167">
        <v>13</v>
      </c>
      <c r="P253" s="1169">
        <v>6563</v>
      </c>
      <c r="Q253" s="1169">
        <v>0</v>
      </c>
      <c r="R253" s="1169">
        <v>6563</v>
      </c>
      <c r="S253" s="1169">
        <v>4975</v>
      </c>
      <c r="T253" s="1169">
        <v>4975</v>
      </c>
      <c r="U253" s="1169">
        <v>4975</v>
      </c>
      <c r="V253" s="1169">
        <v>4975</v>
      </c>
      <c r="W253" s="1175"/>
    </row>
    <row r="254" spans="1:23">
      <c r="A254" s="1166">
        <v>4089100600</v>
      </c>
      <c r="B254" s="1167">
        <v>2</v>
      </c>
      <c r="C254" s="1167">
        <v>4</v>
      </c>
      <c r="D254" s="1167">
        <v>3</v>
      </c>
      <c r="E254" s="1167" t="s">
        <v>1301</v>
      </c>
      <c r="F254" s="1167">
        <v>92</v>
      </c>
      <c r="G254" s="1167" t="s">
        <v>811</v>
      </c>
      <c r="H254" s="1167">
        <v>0</v>
      </c>
      <c r="I254" s="1172" t="s">
        <v>1221</v>
      </c>
      <c r="J254" s="1167">
        <v>1</v>
      </c>
      <c r="K254" s="1167">
        <v>19</v>
      </c>
      <c r="L254" s="1167">
        <v>1</v>
      </c>
      <c r="M254" s="1167">
        <v>4</v>
      </c>
      <c r="N254" s="1167" t="s">
        <v>1302</v>
      </c>
      <c r="O254" s="1167">
        <v>13</v>
      </c>
      <c r="P254" s="1169">
        <v>16753</v>
      </c>
      <c r="Q254" s="1169">
        <v>0</v>
      </c>
      <c r="R254" s="1169">
        <v>16753</v>
      </c>
      <c r="S254" s="1169">
        <v>14674</v>
      </c>
      <c r="T254" s="1169">
        <v>14674</v>
      </c>
      <c r="U254" s="1169">
        <v>14674</v>
      </c>
      <c r="V254" s="1169">
        <v>14674</v>
      </c>
      <c r="W254" s="1175"/>
    </row>
    <row r="255" spans="1:23">
      <c r="A255" s="1166">
        <v>4089100600</v>
      </c>
      <c r="B255" s="1167">
        <v>2</v>
      </c>
      <c r="C255" s="1167">
        <v>4</v>
      </c>
      <c r="D255" s="1167">
        <v>3</v>
      </c>
      <c r="E255" s="1167" t="s">
        <v>1301</v>
      </c>
      <c r="F255" s="1167">
        <v>92</v>
      </c>
      <c r="G255" s="1167" t="s">
        <v>811</v>
      </c>
      <c r="H255" s="1167">
        <v>0</v>
      </c>
      <c r="I255" s="1172" t="s">
        <v>1229</v>
      </c>
      <c r="J255" s="1167">
        <v>1</v>
      </c>
      <c r="K255" s="1167">
        <v>19</v>
      </c>
      <c r="L255" s="1167">
        <v>1</v>
      </c>
      <c r="M255" s="1167">
        <v>4</v>
      </c>
      <c r="N255" s="1167" t="s">
        <v>1302</v>
      </c>
      <c r="O255" s="1167">
        <v>13</v>
      </c>
      <c r="P255" s="1169">
        <v>882191</v>
      </c>
      <c r="Q255" s="1169">
        <v>257839</v>
      </c>
      <c r="R255" s="1169">
        <v>1140030</v>
      </c>
      <c r="S255" s="1169">
        <v>1140030</v>
      </c>
      <c r="T255" s="1169">
        <v>1038030</v>
      </c>
      <c r="U255" s="1169">
        <v>629723</v>
      </c>
      <c r="V255" s="1169">
        <v>629723</v>
      </c>
      <c r="W255" s="1175"/>
    </row>
    <row r="256" spans="1:23">
      <c r="A256" s="1166">
        <v>4089100600</v>
      </c>
      <c r="B256" s="1167">
        <v>2</v>
      </c>
      <c r="C256" s="1167">
        <v>4</v>
      </c>
      <c r="D256" s="1167">
        <v>3</v>
      </c>
      <c r="E256" s="1167" t="s">
        <v>1301</v>
      </c>
      <c r="F256" s="1167">
        <v>92</v>
      </c>
      <c r="G256" s="1167" t="s">
        <v>811</v>
      </c>
      <c r="H256" s="1167">
        <v>0</v>
      </c>
      <c r="I256" s="1172">
        <v>33301</v>
      </c>
      <c r="J256" s="1167">
        <v>1</v>
      </c>
      <c r="K256" s="1167">
        <v>19</v>
      </c>
      <c r="L256" s="1167">
        <v>1</v>
      </c>
      <c r="M256" s="1167">
        <v>4</v>
      </c>
      <c r="N256" s="1167" t="s">
        <v>1302</v>
      </c>
      <c r="O256" s="1167">
        <v>13</v>
      </c>
      <c r="P256" s="1169">
        <v>23401</v>
      </c>
      <c r="Q256" s="1169">
        <v>1009</v>
      </c>
      <c r="R256" s="1169">
        <v>24410</v>
      </c>
      <c r="S256" s="1169">
        <v>24410</v>
      </c>
      <c r="T256" s="1169">
        <v>24410</v>
      </c>
      <c r="U256" s="1169">
        <v>24410</v>
      </c>
      <c r="V256" s="1169">
        <v>24410</v>
      </c>
      <c r="W256" s="1175"/>
    </row>
    <row r="257" spans="1:23">
      <c r="A257" s="1166">
        <v>4089100600</v>
      </c>
      <c r="B257" s="1167">
        <v>2</v>
      </c>
      <c r="C257" s="1167">
        <v>4</v>
      </c>
      <c r="D257" s="1167">
        <v>3</v>
      </c>
      <c r="E257" s="1167" t="s">
        <v>1301</v>
      </c>
      <c r="F257" s="1167">
        <v>92</v>
      </c>
      <c r="G257" s="1167" t="s">
        <v>811</v>
      </c>
      <c r="H257" s="1167">
        <v>0</v>
      </c>
      <c r="I257" s="1173">
        <v>33401</v>
      </c>
      <c r="J257" s="1167">
        <v>1</v>
      </c>
      <c r="K257" s="1167">
        <v>19</v>
      </c>
      <c r="L257" s="1167">
        <v>1</v>
      </c>
      <c r="M257" s="1167">
        <v>4</v>
      </c>
      <c r="N257" s="1167" t="s">
        <v>1302</v>
      </c>
      <c r="O257" s="1167">
        <v>13</v>
      </c>
      <c r="P257" s="1169">
        <v>27915</v>
      </c>
      <c r="Q257" s="1169">
        <v>53270</v>
      </c>
      <c r="R257" s="1169">
        <v>81185</v>
      </c>
      <c r="S257" s="1169">
        <v>81185</v>
      </c>
      <c r="T257" s="1169">
        <v>81185</v>
      </c>
      <c r="U257" s="1169">
        <v>81185</v>
      </c>
      <c r="V257" s="1169">
        <v>81185</v>
      </c>
      <c r="W257" s="1175"/>
    </row>
    <row r="258" spans="1:23">
      <c r="A258" s="1166">
        <v>4089100600</v>
      </c>
      <c r="B258" s="1167">
        <v>2</v>
      </c>
      <c r="C258" s="1167">
        <v>4</v>
      </c>
      <c r="D258" s="1167">
        <v>3</v>
      </c>
      <c r="E258" s="1167" t="s">
        <v>1301</v>
      </c>
      <c r="F258" s="1167">
        <v>92</v>
      </c>
      <c r="G258" s="1167" t="s">
        <v>811</v>
      </c>
      <c r="H258" s="1167">
        <v>0</v>
      </c>
      <c r="I258" s="1173">
        <v>33801</v>
      </c>
      <c r="J258" s="1167">
        <v>1</v>
      </c>
      <c r="K258" s="1167">
        <v>19</v>
      </c>
      <c r="L258" s="1167">
        <v>1</v>
      </c>
      <c r="M258" s="1167">
        <v>4</v>
      </c>
      <c r="N258" s="1167" t="s">
        <v>1302</v>
      </c>
      <c r="O258" s="1167">
        <v>13</v>
      </c>
      <c r="P258" s="1169">
        <v>3005</v>
      </c>
      <c r="Q258" s="1169">
        <v>376</v>
      </c>
      <c r="R258" s="1169">
        <v>3381</v>
      </c>
      <c r="S258" s="1169">
        <v>3065</v>
      </c>
      <c r="T258" s="1169">
        <v>3065</v>
      </c>
      <c r="U258" s="1169">
        <v>3065</v>
      </c>
      <c r="V258" s="1169">
        <v>3065</v>
      </c>
      <c r="W258" s="1175"/>
    </row>
    <row r="259" spans="1:23">
      <c r="A259" s="1166">
        <v>4089100600</v>
      </c>
      <c r="B259" s="1167">
        <v>2</v>
      </c>
      <c r="C259" s="1167">
        <v>4</v>
      </c>
      <c r="D259" s="1167">
        <v>3</v>
      </c>
      <c r="E259" s="1167" t="s">
        <v>1301</v>
      </c>
      <c r="F259" s="1167">
        <v>92</v>
      </c>
      <c r="G259" s="1167" t="s">
        <v>811</v>
      </c>
      <c r="H259" s="1167">
        <v>0</v>
      </c>
      <c r="I259" s="1173">
        <v>34101</v>
      </c>
      <c r="J259" s="1167">
        <v>1</v>
      </c>
      <c r="K259" s="1167">
        <v>19</v>
      </c>
      <c r="L259" s="1167">
        <v>1</v>
      </c>
      <c r="M259" s="1167">
        <v>4</v>
      </c>
      <c r="N259" s="1167" t="s">
        <v>1302</v>
      </c>
      <c r="O259" s="1167">
        <v>13</v>
      </c>
      <c r="P259" s="1169">
        <v>207238</v>
      </c>
      <c r="Q259" s="1169">
        <v>0</v>
      </c>
      <c r="R259" s="1169">
        <v>207238</v>
      </c>
      <c r="S259" s="1169">
        <v>139832</v>
      </c>
      <c r="T259" s="1169">
        <v>139832</v>
      </c>
      <c r="U259" s="1169">
        <v>139832</v>
      </c>
      <c r="V259" s="1169">
        <v>139832</v>
      </c>
      <c r="W259" s="1175"/>
    </row>
    <row r="260" spans="1:23">
      <c r="A260" s="1166">
        <v>4089100600</v>
      </c>
      <c r="B260" s="1167">
        <v>2</v>
      </c>
      <c r="C260" s="1167">
        <v>4</v>
      </c>
      <c r="D260" s="1167">
        <v>3</v>
      </c>
      <c r="E260" s="1167" t="s">
        <v>1301</v>
      </c>
      <c r="F260" s="1167">
        <v>92</v>
      </c>
      <c r="G260" s="1167" t="s">
        <v>811</v>
      </c>
      <c r="H260" s="1167">
        <v>0</v>
      </c>
      <c r="I260" s="1172" t="s">
        <v>1243</v>
      </c>
      <c r="J260" s="1167">
        <v>1</v>
      </c>
      <c r="K260" s="1167">
        <v>19</v>
      </c>
      <c r="L260" s="1167">
        <v>1</v>
      </c>
      <c r="M260" s="1167">
        <v>4</v>
      </c>
      <c r="N260" s="1167" t="s">
        <v>1302</v>
      </c>
      <c r="O260" s="1167">
        <v>13</v>
      </c>
      <c r="P260" s="1169">
        <v>5666</v>
      </c>
      <c r="Q260" s="1169">
        <v>1207</v>
      </c>
      <c r="R260" s="1169">
        <v>6873</v>
      </c>
      <c r="S260" s="1169">
        <v>6873</v>
      </c>
      <c r="T260" s="1169">
        <v>6873</v>
      </c>
      <c r="U260" s="1169">
        <v>6873</v>
      </c>
      <c r="V260" s="1169">
        <v>6873</v>
      </c>
      <c r="W260" s="1175"/>
    </row>
    <row r="261" spans="1:23">
      <c r="A261" s="1166">
        <v>4089100600</v>
      </c>
      <c r="B261" s="1167">
        <v>2</v>
      </c>
      <c r="C261" s="1167">
        <v>4</v>
      </c>
      <c r="D261" s="1167">
        <v>3</v>
      </c>
      <c r="E261" s="1167" t="s">
        <v>1301</v>
      </c>
      <c r="F261" s="1167">
        <v>92</v>
      </c>
      <c r="G261" s="1167" t="s">
        <v>811</v>
      </c>
      <c r="H261" s="1167">
        <v>0</v>
      </c>
      <c r="I261" s="1172" t="s">
        <v>1250</v>
      </c>
      <c r="J261" s="1167">
        <v>1</v>
      </c>
      <c r="K261" s="1167">
        <v>19</v>
      </c>
      <c r="L261" s="1167">
        <v>1</v>
      </c>
      <c r="M261" s="1167">
        <v>4</v>
      </c>
      <c r="N261" s="1167" t="s">
        <v>1302</v>
      </c>
      <c r="O261" s="1167">
        <v>13</v>
      </c>
      <c r="P261" s="1169">
        <v>54937</v>
      </c>
      <c r="Q261" s="1169">
        <v>-41929</v>
      </c>
      <c r="R261" s="1169">
        <v>13008</v>
      </c>
      <c r="S261" s="1169">
        <v>13008</v>
      </c>
      <c r="T261" s="1169">
        <v>13008</v>
      </c>
      <c r="U261" s="1169">
        <v>13008</v>
      </c>
      <c r="V261" s="1169">
        <v>13008</v>
      </c>
      <c r="W261" s="1175"/>
    </row>
    <row r="262" spans="1:23">
      <c r="A262" s="1166">
        <v>4089100600</v>
      </c>
      <c r="B262" s="1167">
        <v>2</v>
      </c>
      <c r="C262" s="1167">
        <v>4</v>
      </c>
      <c r="D262" s="1167">
        <v>3</v>
      </c>
      <c r="E262" s="1167" t="s">
        <v>1301</v>
      </c>
      <c r="F262" s="1167">
        <v>92</v>
      </c>
      <c r="G262" s="1167" t="s">
        <v>811</v>
      </c>
      <c r="H262" s="1167">
        <v>0</v>
      </c>
      <c r="I262" s="1172" t="s">
        <v>1252</v>
      </c>
      <c r="J262" s="1167">
        <v>1</v>
      </c>
      <c r="K262" s="1167">
        <v>19</v>
      </c>
      <c r="L262" s="1167">
        <v>1</v>
      </c>
      <c r="M262" s="1167">
        <v>4</v>
      </c>
      <c r="N262" s="1167" t="s">
        <v>1302</v>
      </c>
      <c r="O262" s="1167">
        <v>13</v>
      </c>
      <c r="P262" s="1169">
        <v>0</v>
      </c>
      <c r="Q262" s="1169">
        <v>1800</v>
      </c>
      <c r="R262" s="1169">
        <v>1800</v>
      </c>
      <c r="S262" s="1169">
        <v>1800</v>
      </c>
      <c r="T262" s="1169">
        <v>1800</v>
      </c>
      <c r="U262" s="1169">
        <v>1800</v>
      </c>
      <c r="V262" s="1169">
        <v>1800</v>
      </c>
      <c r="W262" s="1175"/>
    </row>
    <row r="263" spans="1:23">
      <c r="A263" s="1166">
        <v>4089100600</v>
      </c>
      <c r="B263" s="1167">
        <v>2</v>
      </c>
      <c r="C263" s="1167">
        <v>4</v>
      </c>
      <c r="D263" s="1167">
        <v>3</v>
      </c>
      <c r="E263" s="1167" t="s">
        <v>1301</v>
      </c>
      <c r="F263" s="1167">
        <v>92</v>
      </c>
      <c r="G263" s="1167" t="s">
        <v>811</v>
      </c>
      <c r="H263" s="1167">
        <v>0</v>
      </c>
      <c r="I263" s="1172" t="s">
        <v>1256</v>
      </c>
      <c r="J263" s="1167">
        <v>1</v>
      </c>
      <c r="K263" s="1167">
        <v>19</v>
      </c>
      <c r="L263" s="1167">
        <v>1</v>
      </c>
      <c r="M263" s="1167">
        <v>4</v>
      </c>
      <c r="N263" s="1167" t="s">
        <v>1302</v>
      </c>
      <c r="O263" s="1167">
        <v>13</v>
      </c>
      <c r="P263" s="1169">
        <v>5306</v>
      </c>
      <c r="Q263" s="1169">
        <v>4849</v>
      </c>
      <c r="R263" s="1169">
        <v>10155</v>
      </c>
      <c r="S263" s="1169">
        <v>10155</v>
      </c>
      <c r="T263" s="1169">
        <v>10155</v>
      </c>
      <c r="U263" s="1169">
        <v>8450</v>
      </c>
      <c r="V263" s="1169">
        <v>8450</v>
      </c>
      <c r="W263" s="1175"/>
    </row>
    <row r="264" spans="1:23">
      <c r="A264" s="1166">
        <v>4089100600</v>
      </c>
      <c r="B264" s="1167">
        <v>2</v>
      </c>
      <c r="C264" s="1167">
        <v>4</v>
      </c>
      <c r="D264" s="1167">
        <v>3</v>
      </c>
      <c r="E264" s="1167" t="s">
        <v>1301</v>
      </c>
      <c r="F264" s="1167">
        <v>92</v>
      </c>
      <c r="G264" s="1167" t="s">
        <v>811</v>
      </c>
      <c r="H264" s="1167">
        <v>0</v>
      </c>
      <c r="I264" s="1172" t="s">
        <v>1258</v>
      </c>
      <c r="J264" s="1167">
        <v>1</v>
      </c>
      <c r="K264" s="1167">
        <v>19</v>
      </c>
      <c r="L264" s="1167">
        <v>1</v>
      </c>
      <c r="M264" s="1167">
        <v>4</v>
      </c>
      <c r="N264" s="1167" t="s">
        <v>1302</v>
      </c>
      <c r="O264" s="1167">
        <v>13</v>
      </c>
      <c r="P264" s="1169">
        <v>55602</v>
      </c>
      <c r="Q264" s="1169">
        <v>11598</v>
      </c>
      <c r="R264" s="1169">
        <v>67200</v>
      </c>
      <c r="S264" s="1169">
        <v>67200</v>
      </c>
      <c r="T264" s="1169">
        <v>50400</v>
      </c>
      <c r="U264" s="1169">
        <v>44800</v>
      </c>
      <c r="V264" s="1169">
        <v>44800</v>
      </c>
      <c r="W264" s="1175"/>
    </row>
    <row r="265" spans="1:23">
      <c r="A265" s="1166">
        <v>4089100600</v>
      </c>
      <c r="B265" s="1167">
        <v>2</v>
      </c>
      <c r="C265" s="1167">
        <v>4</v>
      </c>
      <c r="D265" s="1167">
        <v>3</v>
      </c>
      <c r="E265" s="1167" t="s">
        <v>1301</v>
      </c>
      <c r="F265" s="1167">
        <v>92</v>
      </c>
      <c r="G265" s="1167" t="s">
        <v>811</v>
      </c>
      <c r="H265" s="1167">
        <v>0</v>
      </c>
      <c r="I265" s="1172" t="s">
        <v>1260</v>
      </c>
      <c r="J265" s="1167">
        <v>1</v>
      </c>
      <c r="K265" s="1167">
        <v>19</v>
      </c>
      <c r="L265" s="1167">
        <v>1</v>
      </c>
      <c r="M265" s="1167">
        <v>4</v>
      </c>
      <c r="N265" s="1167" t="s">
        <v>1302</v>
      </c>
      <c r="O265" s="1167">
        <v>13</v>
      </c>
      <c r="P265" s="1169">
        <v>4410</v>
      </c>
      <c r="Q265" s="1169">
        <v>0</v>
      </c>
      <c r="R265" s="1169">
        <v>4410</v>
      </c>
      <c r="S265" s="1169">
        <v>3990</v>
      </c>
      <c r="T265" s="1169">
        <v>3990</v>
      </c>
      <c r="U265" s="1169">
        <v>3990</v>
      </c>
      <c r="V265" s="1169">
        <v>3990</v>
      </c>
      <c r="W265" s="1175"/>
    </row>
    <row r="266" spans="1:23">
      <c r="A266" s="1166">
        <v>4089100600</v>
      </c>
      <c r="B266" s="1167">
        <v>2</v>
      </c>
      <c r="C266" s="1167">
        <v>4</v>
      </c>
      <c r="D266" s="1167">
        <v>3</v>
      </c>
      <c r="E266" s="1167" t="s">
        <v>1301</v>
      </c>
      <c r="F266" s="1167">
        <v>92</v>
      </c>
      <c r="G266" s="1167" t="s">
        <v>811</v>
      </c>
      <c r="H266" s="1167">
        <v>0</v>
      </c>
      <c r="I266" s="1173">
        <v>36301</v>
      </c>
      <c r="J266" s="1167">
        <v>1</v>
      </c>
      <c r="K266" s="1167">
        <v>19</v>
      </c>
      <c r="L266" s="1167">
        <v>1</v>
      </c>
      <c r="M266" s="1167">
        <v>4</v>
      </c>
      <c r="N266" s="1167" t="s">
        <v>1302</v>
      </c>
      <c r="O266" s="1167">
        <v>13</v>
      </c>
      <c r="P266" s="1169">
        <v>49644</v>
      </c>
      <c r="Q266" s="1169">
        <v>10356</v>
      </c>
      <c r="R266" s="1169">
        <v>60000</v>
      </c>
      <c r="S266" s="1169">
        <v>60000</v>
      </c>
      <c r="T266" s="1169">
        <v>45000</v>
      </c>
      <c r="U266" s="1169">
        <v>45000</v>
      </c>
      <c r="V266" s="1169">
        <v>45000</v>
      </c>
      <c r="W266" s="1175"/>
    </row>
    <row r="267" spans="1:23">
      <c r="A267" s="1166">
        <v>4089100600</v>
      </c>
      <c r="B267" s="1167">
        <v>2</v>
      </c>
      <c r="C267" s="1167">
        <v>4</v>
      </c>
      <c r="D267" s="1167">
        <v>3</v>
      </c>
      <c r="E267" s="1167" t="s">
        <v>1301</v>
      </c>
      <c r="F267" s="1167">
        <v>92</v>
      </c>
      <c r="G267" s="1167" t="s">
        <v>811</v>
      </c>
      <c r="H267" s="1167">
        <v>0</v>
      </c>
      <c r="I267" s="1172">
        <v>37201</v>
      </c>
      <c r="J267" s="1167">
        <v>1</v>
      </c>
      <c r="K267" s="1167">
        <v>19</v>
      </c>
      <c r="L267" s="1167">
        <v>1</v>
      </c>
      <c r="M267" s="1167">
        <v>4</v>
      </c>
      <c r="N267" s="1167" t="s">
        <v>1302</v>
      </c>
      <c r="O267" s="1167">
        <v>13</v>
      </c>
      <c r="P267" s="1169">
        <v>2828</v>
      </c>
      <c r="Q267" s="1169">
        <v>-2027</v>
      </c>
      <c r="R267" s="1169">
        <v>801</v>
      </c>
      <c r="S267" s="1169">
        <v>801</v>
      </c>
      <c r="T267" s="1169">
        <v>801</v>
      </c>
      <c r="U267" s="1169">
        <v>801</v>
      </c>
      <c r="V267" s="1169">
        <v>801</v>
      </c>
      <c r="W267" s="1175"/>
    </row>
    <row r="268" spans="1:23">
      <c r="A268" s="1166">
        <v>4089100600</v>
      </c>
      <c r="B268" s="1167">
        <v>2</v>
      </c>
      <c r="C268" s="1167">
        <v>4</v>
      </c>
      <c r="D268" s="1167">
        <v>3</v>
      </c>
      <c r="E268" s="1167" t="s">
        <v>1301</v>
      </c>
      <c r="F268" s="1167">
        <v>92</v>
      </c>
      <c r="G268" s="1167" t="s">
        <v>811</v>
      </c>
      <c r="H268" s="1167">
        <v>0</v>
      </c>
      <c r="I268" s="1172" t="s">
        <v>1273</v>
      </c>
      <c r="J268" s="1167">
        <v>1</v>
      </c>
      <c r="K268" s="1167">
        <v>19</v>
      </c>
      <c r="L268" s="1167">
        <v>1</v>
      </c>
      <c r="M268" s="1167">
        <v>4</v>
      </c>
      <c r="N268" s="1167" t="s">
        <v>1302</v>
      </c>
      <c r="O268" s="1167">
        <v>13</v>
      </c>
      <c r="P268" s="1169">
        <v>25074</v>
      </c>
      <c r="Q268" s="1169">
        <v>-7606</v>
      </c>
      <c r="R268" s="1169">
        <v>17469</v>
      </c>
      <c r="S268" s="1169">
        <v>17469</v>
      </c>
      <c r="T268" s="1169">
        <v>17469</v>
      </c>
      <c r="U268" s="1169">
        <v>17469</v>
      </c>
      <c r="V268" s="1169">
        <v>17469</v>
      </c>
      <c r="W268" s="1175"/>
    </row>
    <row r="269" spans="1:23">
      <c r="A269" s="1166">
        <v>4089100600</v>
      </c>
      <c r="B269" s="1167">
        <v>2</v>
      </c>
      <c r="C269" s="1167">
        <v>4</v>
      </c>
      <c r="D269" s="1167">
        <v>3</v>
      </c>
      <c r="E269" s="1167" t="s">
        <v>1301</v>
      </c>
      <c r="F269" s="1167">
        <v>92</v>
      </c>
      <c r="G269" s="1167" t="s">
        <v>811</v>
      </c>
      <c r="H269" s="1167">
        <v>0</v>
      </c>
      <c r="I269" s="1172" t="s">
        <v>1278</v>
      </c>
      <c r="J269" s="1167">
        <v>1</v>
      </c>
      <c r="K269" s="1167">
        <v>19</v>
      </c>
      <c r="L269" s="1167">
        <v>1</v>
      </c>
      <c r="M269" s="1167">
        <v>4</v>
      </c>
      <c r="N269" s="1167" t="s">
        <v>1302</v>
      </c>
      <c r="O269" s="1167">
        <v>13</v>
      </c>
      <c r="P269" s="1169">
        <v>9728</v>
      </c>
      <c r="Q269" s="1169">
        <v>-5972</v>
      </c>
      <c r="R269" s="1169">
        <v>3756</v>
      </c>
      <c r="S269" s="1169">
        <v>735</v>
      </c>
      <c r="T269" s="1169">
        <v>735</v>
      </c>
      <c r="U269" s="1169">
        <v>735</v>
      </c>
      <c r="V269" s="1169">
        <v>735</v>
      </c>
      <c r="W269" s="1175"/>
    </row>
    <row r="270" spans="1:23">
      <c r="A270" s="1166">
        <v>4089100600</v>
      </c>
      <c r="B270" s="1167">
        <v>2</v>
      </c>
      <c r="C270" s="1167">
        <v>4</v>
      </c>
      <c r="D270" s="1167">
        <v>3</v>
      </c>
      <c r="E270" s="1167" t="s">
        <v>1301</v>
      </c>
      <c r="F270" s="1167">
        <v>92</v>
      </c>
      <c r="G270" s="1167" t="s">
        <v>811</v>
      </c>
      <c r="H270" s="1167">
        <v>0</v>
      </c>
      <c r="I270" s="1172" t="s">
        <v>1280</v>
      </c>
      <c r="J270" s="1167">
        <v>1</v>
      </c>
      <c r="K270" s="1167">
        <v>19</v>
      </c>
      <c r="L270" s="1167">
        <v>1</v>
      </c>
      <c r="M270" s="1167">
        <v>4</v>
      </c>
      <c r="N270" s="1167" t="s">
        <v>1302</v>
      </c>
      <c r="O270" s="1167">
        <v>13</v>
      </c>
      <c r="P270" s="1169">
        <v>2317</v>
      </c>
      <c r="Q270" s="1169">
        <v>0</v>
      </c>
      <c r="R270" s="1169">
        <v>2317</v>
      </c>
      <c r="S270" s="1169">
        <v>2100</v>
      </c>
      <c r="T270" s="1169">
        <v>2100</v>
      </c>
      <c r="U270" s="1169">
        <v>2100</v>
      </c>
      <c r="V270" s="1169">
        <v>2100</v>
      </c>
      <c r="W270" s="1175"/>
    </row>
    <row r="271" spans="1:23">
      <c r="A271" s="1166">
        <v>4089100600</v>
      </c>
      <c r="B271" s="1167">
        <v>2</v>
      </c>
      <c r="C271" s="1167">
        <v>4</v>
      </c>
      <c r="D271" s="1167">
        <v>3</v>
      </c>
      <c r="E271" s="1167" t="s">
        <v>1301</v>
      </c>
      <c r="F271" s="1167">
        <v>92</v>
      </c>
      <c r="G271" s="1167" t="s">
        <v>811</v>
      </c>
      <c r="H271" s="1167">
        <v>0</v>
      </c>
      <c r="I271" s="1172" t="s">
        <v>1284</v>
      </c>
      <c r="J271" s="1167">
        <v>1</v>
      </c>
      <c r="K271" s="1167">
        <v>19</v>
      </c>
      <c r="L271" s="1167">
        <v>1</v>
      </c>
      <c r="M271" s="1167">
        <v>4</v>
      </c>
      <c r="N271" s="1167" t="s">
        <v>1302</v>
      </c>
      <c r="O271" s="1167">
        <v>13</v>
      </c>
      <c r="P271" s="1169">
        <v>40906</v>
      </c>
      <c r="Q271" s="1169">
        <v>0</v>
      </c>
      <c r="R271" s="1169">
        <v>40906</v>
      </c>
      <c r="S271" s="1169">
        <v>38927</v>
      </c>
      <c r="T271" s="1169">
        <v>38927</v>
      </c>
      <c r="U271" s="1169">
        <v>38927</v>
      </c>
      <c r="V271" s="1169">
        <v>38927</v>
      </c>
      <c r="W271" s="1175"/>
    </row>
    <row r="272" spans="1:23">
      <c r="A272" s="1166">
        <v>4089100600</v>
      </c>
      <c r="B272" s="1167">
        <v>2</v>
      </c>
      <c r="C272" s="1167">
        <v>4</v>
      </c>
      <c r="D272" s="1167">
        <v>3</v>
      </c>
      <c r="E272" s="1167" t="s">
        <v>1301</v>
      </c>
      <c r="F272" s="1167">
        <v>92</v>
      </c>
      <c r="G272" s="1167" t="s">
        <v>811</v>
      </c>
      <c r="H272" s="1167">
        <v>0</v>
      </c>
      <c r="I272" s="1172" t="s">
        <v>1286</v>
      </c>
      <c r="J272" s="1167">
        <v>1</v>
      </c>
      <c r="K272" s="1167">
        <v>19</v>
      </c>
      <c r="L272" s="1167">
        <v>1</v>
      </c>
      <c r="M272" s="1167">
        <v>4</v>
      </c>
      <c r="N272" s="1167" t="s">
        <v>1302</v>
      </c>
      <c r="O272" s="1167">
        <v>13</v>
      </c>
      <c r="P272" s="1169">
        <v>315720</v>
      </c>
      <c r="Q272" s="1169">
        <v>227603</v>
      </c>
      <c r="R272" s="1169">
        <v>543323</v>
      </c>
      <c r="S272" s="1169">
        <v>543323</v>
      </c>
      <c r="T272" s="1169">
        <v>449312</v>
      </c>
      <c r="U272" s="1169">
        <v>355301</v>
      </c>
      <c r="V272" s="1169">
        <v>355301</v>
      </c>
      <c r="W272" s="1175"/>
    </row>
    <row r="273" spans="1:23">
      <c r="A273" s="1166">
        <v>4089100600</v>
      </c>
      <c r="B273" s="1167">
        <v>2</v>
      </c>
      <c r="C273" s="1167">
        <v>4</v>
      </c>
      <c r="D273" s="1167">
        <v>3</v>
      </c>
      <c r="E273" s="1167" t="s">
        <v>1301</v>
      </c>
      <c r="F273" s="1167">
        <v>92</v>
      </c>
      <c r="G273" s="1167" t="s">
        <v>811</v>
      </c>
      <c r="H273" s="1167">
        <v>0</v>
      </c>
      <c r="I273" s="1172" t="s">
        <v>1288</v>
      </c>
      <c r="J273" s="1167">
        <v>1</v>
      </c>
      <c r="K273" s="1167">
        <v>19</v>
      </c>
      <c r="L273" s="1167">
        <v>1</v>
      </c>
      <c r="M273" s="1167">
        <v>4</v>
      </c>
      <c r="N273" s="1167" t="s">
        <v>1302</v>
      </c>
      <c r="O273" s="1167">
        <v>13</v>
      </c>
      <c r="P273" s="1169">
        <v>222359</v>
      </c>
      <c r="Q273" s="1169">
        <v>0</v>
      </c>
      <c r="R273" s="1169">
        <v>222359</v>
      </c>
      <c r="S273" s="1169">
        <v>192081</v>
      </c>
      <c r="T273" s="1169">
        <v>192081</v>
      </c>
      <c r="U273" s="1169">
        <v>24003</v>
      </c>
      <c r="V273" s="1169">
        <v>24003</v>
      </c>
      <c r="W273" s="1175"/>
    </row>
    <row r="274" spans="1:23">
      <c r="A274" s="1166">
        <v>4089100600</v>
      </c>
      <c r="B274" s="1167">
        <v>2</v>
      </c>
      <c r="C274" s="1167">
        <v>4</v>
      </c>
      <c r="D274" s="1167">
        <v>3</v>
      </c>
      <c r="E274" s="1167" t="s">
        <v>1301</v>
      </c>
      <c r="F274" s="1167">
        <v>92</v>
      </c>
      <c r="G274" s="1167" t="s">
        <v>811</v>
      </c>
      <c r="H274" s="1167">
        <v>0</v>
      </c>
      <c r="I274" s="1174">
        <v>51501</v>
      </c>
      <c r="J274" s="1167">
        <v>2</v>
      </c>
      <c r="K274" s="1167">
        <v>19</v>
      </c>
      <c r="L274" s="1167">
        <v>1</v>
      </c>
      <c r="M274" s="1167">
        <v>4</v>
      </c>
      <c r="N274" s="1167" t="s">
        <v>1302</v>
      </c>
      <c r="O274" s="1167">
        <v>13</v>
      </c>
      <c r="P274" s="1169">
        <v>0</v>
      </c>
      <c r="Q274" s="1169">
        <v>16456</v>
      </c>
      <c r="R274" s="1169">
        <v>16456</v>
      </c>
      <c r="S274" s="1169">
        <v>16456</v>
      </c>
      <c r="T274" s="1169">
        <v>16456</v>
      </c>
      <c r="U274" s="1169">
        <v>6912</v>
      </c>
      <c r="V274" s="1169">
        <v>6912</v>
      </c>
      <c r="W274" s="1175"/>
    </row>
    <row r="275" spans="1:23">
      <c r="A275" s="1166">
        <v>4089100600</v>
      </c>
      <c r="B275" s="1167">
        <v>2</v>
      </c>
      <c r="C275" s="1167">
        <v>4</v>
      </c>
      <c r="D275" s="1167">
        <v>3</v>
      </c>
      <c r="E275" s="1167" t="s">
        <v>1301</v>
      </c>
      <c r="F275" s="1167">
        <v>92</v>
      </c>
      <c r="G275" s="1167" t="s">
        <v>811</v>
      </c>
      <c r="H275" s="1167">
        <v>0</v>
      </c>
      <c r="I275" s="1173">
        <v>91101</v>
      </c>
      <c r="J275" s="1167">
        <v>3</v>
      </c>
      <c r="K275" s="1167">
        <v>19</v>
      </c>
      <c r="L275" s="1167">
        <v>1</v>
      </c>
      <c r="M275" s="1167">
        <v>4</v>
      </c>
      <c r="N275" s="1167" t="s">
        <v>1303</v>
      </c>
      <c r="O275" s="1167">
        <v>13</v>
      </c>
      <c r="P275" s="1169">
        <v>10000000</v>
      </c>
      <c r="Q275" s="1169">
        <v>0</v>
      </c>
      <c r="R275" s="1169">
        <v>10000000</v>
      </c>
      <c r="S275" s="1169">
        <v>10000000</v>
      </c>
      <c r="T275" s="1169">
        <v>7499988</v>
      </c>
      <c r="U275" s="1169">
        <v>7499988</v>
      </c>
      <c r="V275" s="1169">
        <v>7499988</v>
      </c>
      <c r="W275" s="1175"/>
    </row>
    <row r="276" spans="1:23">
      <c r="A276" s="1166">
        <v>4089100600</v>
      </c>
      <c r="B276" s="1167">
        <v>2</v>
      </c>
      <c r="C276" s="1167">
        <v>4</v>
      </c>
      <c r="D276" s="1167">
        <v>3</v>
      </c>
      <c r="E276" s="1167" t="s">
        <v>1301</v>
      </c>
      <c r="F276" s="1167">
        <v>92</v>
      </c>
      <c r="G276" s="1167" t="s">
        <v>811</v>
      </c>
      <c r="H276" s="1167">
        <v>0</v>
      </c>
      <c r="I276" s="1173">
        <v>92101</v>
      </c>
      <c r="J276" s="1167">
        <v>3</v>
      </c>
      <c r="K276" s="1167">
        <v>19</v>
      </c>
      <c r="L276" s="1167">
        <v>1</v>
      </c>
      <c r="M276" s="1167">
        <v>4</v>
      </c>
      <c r="N276" s="1167" t="s">
        <v>1303</v>
      </c>
      <c r="O276" s="1167">
        <v>13</v>
      </c>
      <c r="P276" s="1169">
        <v>8000000</v>
      </c>
      <c r="Q276" s="1169">
        <v>0</v>
      </c>
      <c r="R276" s="1169">
        <v>8000000</v>
      </c>
      <c r="S276" s="1169">
        <v>8000000</v>
      </c>
      <c r="T276" s="1169">
        <v>4022313</v>
      </c>
      <c r="U276" s="1169">
        <v>4022313</v>
      </c>
      <c r="V276" s="1169">
        <v>4022313</v>
      </c>
      <c r="W276" s="1175"/>
    </row>
    <row r="277" spans="1:23">
      <c r="A277" s="1166"/>
      <c r="B277" s="1167"/>
      <c r="C277" s="1167"/>
      <c r="D277" s="1167"/>
      <c r="E277" s="1167"/>
      <c r="F277" s="1167"/>
      <c r="G277" s="1167"/>
      <c r="H277" s="1167"/>
      <c r="I277" s="1173"/>
      <c r="J277" s="1167"/>
      <c r="K277" s="1167"/>
      <c r="L277" s="1167"/>
      <c r="M277" s="1167"/>
      <c r="N277" s="1167"/>
      <c r="O277" s="1167"/>
      <c r="P277" s="1169"/>
      <c r="Q277" s="1169"/>
      <c r="R277" s="1169"/>
      <c r="S277" s="1169"/>
      <c r="T277" s="1169"/>
      <c r="U277" s="1169"/>
      <c r="V277" s="1169"/>
      <c r="W277" s="1175"/>
    </row>
    <row r="278" spans="1:23">
      <c r="A278" s="1166"/>
      <c r="B278" s="1167"/>
      <c r="C278" s="1167"/>
      <c r="D278" s="1167"/>
      <c r="E278" s="1167"/>
      <c r="F278" s="1167"/>
      <c r="G278" s="1167"/>
      <c r="H278" s="1167"/>
      <c r="I278" s="1173"/>
      <c r="J278" s="1167"/>
      <c r="K278" s="1167"/>
      <c r="L278" s="1167"/>
      <c r="M278" s="1167"/>
      <c r="N278" s="1167"/>
      <c r="O278" s="1167"/>
      <c r="P278" s="1169"/>
      <c r="Q278" s="1169"/>
      <c r="R278" s="1169"/>
      <c r="S278" s="1169"/>
      <c r="T278" s="1169"/>
      <c r="U278" s="1169"/>
      <c r="V278" s="1169"/>
      <c r="W278" s="1175"/>
    </row>
  </sheetData>
  <mergeCells count="4">
    <mergeCell ref="B2:H2"/>
    <mergeCell ref="I2:J2"/>
    <mergeCell ref="K2:O2"/>
    <mergeCell ref="P2:V2"/>
  </mergeCells>
  <pageMargins left="0.31496062992125984" right="0" top="0.55118110236220474" bottom="0.55118110236220474" header="0.11811023622047245" footer="0.31496062992125984"/>
  <pageSetup paperSize="5" scale="80" orientation="landscape" r:id="rId1"/>
  <headerFooter>
    <oddFooter>Página &amp;P</oddFooter>
  </headerFooter>
  <drawing r:id="rId2"/>
</worksheet>
</file>

<file path=xl/worksheets/sheet5.xml><?xml version="1.0" encoding="utf-8"?>
<worksheet xmlns="http://schemas.openxmlformats.org/spreadsheetml/2006/main" xmlns:r="http://schemas.openxmlformats.org/officeDocument/2006/relationships">
  <dimension ref="A1:G41"/>
  <sheetViews>
    <sheetView view="pageBreakPreview" topLeftCell="A22" zoomScaleSheetLayoutView="100" workbookViewId="0">
      <selection activeCell="F41" sqref="F41"/>
    </sheetView>
  </sheetViews>
  <sheetFormatPr baseColWidth="10" defaultRowHeight="15"/>
  <cols>
    <col min="1" max="1" width="41.5703125" customWidth="1"/>
    <col min="2" max="2" width="19.42578125" customWidth="1"/>
    <col min="3" max="3" width="17.140625" customWidth="1"/>
    <col min="4" max="4" width="15.140625" customWidth="1"/>
    <col min="5" max="5" width="19" customWidth="1"/>
    <col min="6" max="6" width="14.42578125" customWidth="1"/>
  </cols>
  <sheetData>
    <row r="1" spans="1:6">
      <c r="A1" s="1235" t="str">
        <f>'ETCA-I-01'!$A$3:$G$3</f>
        <v>TELEVISORA DE HERMOSILLO, S.A. de C.V.</v>
      </c>
      <c r="B1" s="1236"/>
      <c r="C1" s="1236"/>
      <c r="D1" s="1236"/>
      <c r="E1" s="1236"/>
      <c r="F1" s="1237"/>
    </row>
    <row r="2" spans="1:6">
      <c r="A2" s="1238" t="s">
        <v>249</v>
      </c>
      <c r="B2" s="1239"/>
      <c r="C2" s="1239"/>
      <c r="D2" s="1239"/>
      <c r="E2" s="1239"/>
      <c r="F2" s="1240"/>
    </row>
    <row r="3" spans="1:6" ht="15.75" thickBot="1">
      <c r="A3" s="1241" t="str">
        <f>'ETCA-I-03'!A4:D4</f>
        <v>Del 01 de Enero al 30 de Septiembre de 2019</v>
      </c>
      <c r="B3" s="1242"/>
      <c r="C3" s="1242"/>
      <c r="D3" s="1242"/>
      <c r="E3" s="1242"/>
      <c r="F3" s="1243"/>
    </row>
    <row r="4" spans="1:6" ht="64.5" thickBot="1">
      <c r="A4" s="817" t="s">
        <v>250</v>
      </c>
      <c r="B4" s="818" t="s">
        <v>251</v>
      </c>
      <c r="C4" s="818" t="s">
        <v>988</v>
      </c>
      <c r="D4" s="818" t="s">
        <v>252</v>
      </c>
      <c r="E4" s="818" t="s">
        <v>989</v>
      </c>
      <c r="F4" s="819" t="s">
        <v>253</v>
      </c>
    </row>
    <row r="5" spans="1:6">
      <c r="A5" s="820"/>
      <c r="B5" s="821"/>
      <c r="C5" s="821"/>
      <c r="D5" s="821"/>
      <c r="E5" s="822"/>
      <c r="F5" s="822"/>
    </row>
    <row r="6" spans="1:6" ht="22.5">
      <c r="A6" s="823" t="s">
        <v>1110</v>
      </c>
      <c r="B6" s="824">
        <f>B7+B8+B9</f>
        <v>90494826</v>
      </c>
      <c r="C6" s="825"/>
      <c r="D6" s="825"/>
      <c r="E6" s="826"/>
      <c r="F6" s="827">
        <f>SUM(B6:E6)</f>
        <v>90494826</v>
      </c>
    </row>
    <row r="7" spans="1:6">
      <c r="A7" s="828" t="s">
        <v>70</v>
      </c>
      <c r="B7" s="829">
        <v>90494826</v>
      </c>
      <c r="C7" s="830"/>
      <c r="D7" s="830"/>
      <c r="E7" s="831"/>
      <c r="F7" s="827">
        <f t="shared" ref="F7:F38" si="0">SUM(B7:E7)</f>
        <v>90494826</v>
      </c>
    </row>
    <row r="8" spans="1:6">
      <c r="A8" s="828" t="s">
        <v>71</v>
      </c>
      <c r="B8" s="829"/>
      <c r="C8" s="830"/>
      <c r="D8" s="830"/>
      <c r="E8" s="831"/>
      <c r="F8" s="827">
        <f t="shared" si="0"/>
        <v>0</v>
      </c>
    </row>
    <row r="9" spans="1:6">
      <c r="A9" s="828" t="s">
        <v>72</v>
      </c>
      <c r="B9" s="829"/>
      <c r="C9" s="830"/>
      <c r="D9" s="830"/>
      <c r="E9" s="831"/>
      <c r="F9" s="827">
        <f t="shared" si="0"/>
        <v>0</v>
      </c>
    </row>
    <row r="10" spans="1:6">
      <c r="A10" s="823"/>
      <c r="B10" s="832"/>
      <c r="C10" s="832"/>
      <c r="D10" s="832"/>
      <c r="E10" s="833"/>
      <c r="F10" s="833"/>
    </row>
    <row r="11" spans="1:6" ht="22.5">
      <c r="A11" s="823" t="s">
        <v>1111</v>
      </c>
      <c r="B11" s="834"/>
      <c r="C11" s="824">
        <f>C13+C14+C15+C16</f>
        <v>-55602130</v>
      </c>
      <c r="D11" s="824">
        <f>D12</f>
        <v>-19126312</v>
      </c>
      <c r="E11" s="835"/>
      <c r="F11" s="827">
        <f t="shared" si="0"/>
        <v>-74728442</v>
      </c>
    </row>
    <row r="12" spans="1:6">
      <c r="A12" s="828" t="s">
        <v>246</v>
      </c>
      <c r="B12" s="836"/>
      <c r="C12" s="836"/>
      <c r="D12" s="829">
        <v>-19126312</v>
      </c>
      <c r="E12" s="837"/>
      <c r="F12" s="827">
        <f t="shared" si="0"/>
        <v>-19126312</v>
      </c>
    </row>
    <row r="13" spans="1:6">
      <c r="A13" s="828" t="s">
        <v>75</v>
      </c>
      <c r="B13" s="836"/>
      <c r="C13" s="829">
        <v>-85376437</v>
      </c>
      <c r="D13" s="836"/>
      <c r="E13" s="837"/>
      <c r="F13" s="827">
        <f t="shared" si="0"/>
        <v>-85376437</v>
      </c>
    </row>
    <row r="14" spans="1:6">
      <c r="A14" s="828" t="s">
        <v>76</v>
      </c>
      <c r="B14" s="836"/>
      <c r="C14" s="829">
        <v>28299319</v>
      </c>
      <c r="D14" s="836"/>
      <c r="E14" s="837"/>
      <c r="F14" s="827">
        <f t="shared" si="0"/>
        <v>28299319</v>
      </c>
    </row>
    <row r="15" spans="1:6">
      <c r="A15" s="828" t="s">
        <v>77</v>
      </c>
      <c r="B15" s="836"/>
      <c r="C15" s="829"/>
      <c r="D15" s="836"/>
      <c r="E15" s="837"/>
      <c r="F15" s="827">
        <f t="shared" si="0"/>
        <v>0</v>
      </c>
    </row>
    <row r="16" spans="1:6">
      <c r="A16" s="828" t="s">
        <v>78</v>
      </c>
      <c r="B16" s="836"/>
      <c r="C16" s="829">
        <v>1474988</v>
      </c>
      <c r="D16" s="836"/>
      <c r="E16" s="837"/>
      <c r="F16" s="827">
        <f t="shared" si="0"/>
        <v>1474988</v>
      </c>
    </row>
    <row r="17" spans="1:7">
      <c r="A17" s="823"/>
      <c r="B17" s="832"/>
      <c r="C17" s="832"/>
      <c r="D17" s="832"/>
      <c r="E17" s="833"/>
      <c r="F17" s="833"/>
    </row>
    <row r="18" spans="1:7" ht="38.25" customHeight="1">
      <c r="A18" s="823" t="s">
        <v>1112</v>
      </c>
      <c r="B18" s="836"/>
      <c r="C18" s="836"/>
      <c r="D18" s="836"/>
      <c r="E18" s="827">
        <f>E19+E20</f>
        <v>5076300</v>
      </c>
      <c r="F18" s="827">
        <f t="shared" si="0"/>
        <v>5076300</v>
      </c>
    </row>
    <row r="19" spans="1:7">
      <c r="A19" s="828" t="s">
        <v>80</v>
      </c>
      <c r="B19" s="836"/>
      <c r="C19" s="836"/>
      <c r="D19" s="836"/>
      <c r="E19" s="838"/>
      <c r="F19" s="827">
        <f t="shared" si="0"/>
        <v>0</v>
      </c>
    </row>
    <row r="20" spans="1:7">
      <c r="A20" s="828" t="s">
        <v>81</v>
      </c>
      <c r="B20" s="836"/>
      <c r="C20" s="836"/>
      <c r="D20" s="836"/>
      <c r="E20" s="838">
        <v>5076300</v>
      </c>
      <c r="F20" s="827">
        <f t="shared" si="0"/>
        <v>5076300</v>
      </c>
    </row>
    <row r="21" spans="1:7">
      <c r="A21" s="828"/>
      <c r="B21" s="839"/>
      <c r="C21" s="839"/>
      <c r="D21" s="839"/>
      <c r="E21" s="840"/>
      <c r="F21" s="840"/>
    </row>
    <row r="22" spans="1:7" ht="28.5" customHeight="1">
      <c r="A22" s="848" t="s">
        <v>990</v>
      </c>
      <c r="B22" s="824">
        <f>B6</f>
        <v>90494826</v>
      </c>
      <c r="C22" s="824">
        <f>C11</f>
        <v>-55602130</v>
      </c>
      <c r="D22" s="824">
        <f>D11</f>
        <v>-19126312</v>
      </c>
      <c r="E22" s="827">
        <f>E18</f>
        <v>5076300</v>
      </c>
      <c r="F22" s="827">
        <f t="shared" si="0"/>
        <v>20842684</v>
      </c>
      <c r="G22" t="str">
        <f>IF((F22-'ETCA-I-01'!G50)&gt;0.99,"ERROR: DEBERÁ SER IGUAL QUE TOTAL HACIENDA PÚBLICA/PATRIMONIO DEL FORMATO ETCA-I-01","")</f>
        <v/>
      </c>
    </row>
    <row r="23" spans="1:7">
      <c r="A23" s="823"/>
      <c r="B23" s="832"/>
      <c r="C23" s="832"/>
      <c r="D23" s="832"/>
      <c r="E23" s="833"/>
      <c r="F23" s="833"/>
    </row>
    <row r="24" spans="1:7" ht="22.5">
      <c r="A24" s="823" t="s">
        <v>1113</v>
      </c>
      <c r="B24" s="824">
        <f>B25+B26+B27</f>
        <v>0</v>
      </c>
      <c r="C24" s="834"/>
      <c r="D24" s="834"/>
      <c r="E24" s="835"/>
      <c r="F24" s="827">
        <f t="shared" si="0"/>
        <v>0</v>
      </c>
    </row>
    <row r="25" spans="1:7">
      <c r="A25" s="828" t="s">
        <v>70</v>
      </c>
      <c r="B25" s="829"/>
      <c r="C25" s="836"/>
      <c r="D25" s="836"/>
      <c r="E25" s="837"/>
      <c r="F25" s="827">
        <f t="shared" si="0"/>
        <v>0</v>
      </c>
    </row>
    <row r="26" spans="1:7">
      <c r="A26" s="828" t="s">
        <v>71</v>
      </c>
      <c r="B26" s="829"/>
      <c r="C26" s="836"/>
      <c r="D26" s="836"/>
      <c r="E26" s="837"/>
      <c r="F26" s="827">
        <f t="shared" si="0"/>
        <v>0</v>
      </c>
    </row>
    <row r="27" spans="1:7">
      <c r="A27" s="828" t="s">
        <v>72</v>
      </c>
      <c r="B27" s="829"/>
      <c r="C27" s="836"/>
      <c r="D27" s="836"/>
      <c r="E27" s="837"/>
      <c r="F27" s="827">
        <f t="shared" si="0"/>
        <v>0</v>
      </c>
    </row>
    <row r="28" spans="1:7">
      <c r="A28" s="823"/>
      <c r="B28" s="832"/>
      <c r="C28" s="832"/>
      <c r="D28" s="832"/>
      <c r="E28" s="833"/>
      <c r="F28" s="833"/>
    </row>
    <row r="29" spans="1:7" ht="22.5">
      <c r="A29" s="823" t="s">
        <v>1114</v>
      </c>
      <c r="B29" s="834"/>
      <c r="C29" s="824">
        <f>C31</f>
        <v>-19126312</v>
      </c>
      <c r="D29" s="824">
        <f>D30+D31+D32+D33+D34</f>
        <v>2119696</v>
      </c>
      <c r="E29" s="835"/>
      <c r="F29" s="827">
        <f t="shared" si="0"/>
        <v>-17006616</v>
      </c>
    </row>
    <row r="30" spans="1:7">
      <c r="A30" s="828" t="s">
        <v>246</v>
      </c>
      <c r="B30" s="836"/>
      <c r="C30" s="836"/>
      <c r="D30" s="829">
        <v>-14886375</v>
      </c>
      <c r="E30" s="837"/>
      <c r="F30" s="827">
        <f t="shared" si="0"/>
        <v>-14886375</v>
      </c>
    </row>
    <row r="31" spans="1:7">
      <c r="A31" s="828" t="s">
        <v>75</v>
      </c>
      <c r="B31" s="836"/>
      <c r="C31" s="829">
        <v>-19126312</v>
      </c>
      <c r="D31" s="829">
        <v>19126312</v>
      </c>
      <c r="E31" s="837"/>
      <c r="F31" s="827">
        <f t="shared" si="0"/>
        <v>0</v>
      </c>
    </row>
    <row r="32" spans="1:7">
      <c r="A32" s="828" t="s">
        <v>76</v>
      </c>
      <c r="B32" s="836"/>
      <c r="C32" s="836"/>
      <c r="D32" s="829"/>
      <c r="E32" s="837"/>
      <c r="F32" s="827">
        <f t="shared" si="0"/>
        <v>0</v>
      </c>
    </row>
    <row r="33" spans="1:7">
      <c r="A33" s="828" t="s">
        <v>77</v>
      </c>
      <c r="B33" s="836"/>
      <c r="C33" s="836"/>
      <c r="D33" s="829"/>
      <c r="E33" s="837"/>
      <c r="F33" s="827">
        <f t="shared" si="0"/>
        <v>0</v>
      </c>
    </row>
    <row r="34" spans="1:7">
      <c r="A34" s="828" t="s">
        <v>78</v>
      </c>
      <c r="B34" s="834"/>
      <c r="C34" s="834"/>
      <c r="D34" s="829">
        <v>-2120241</v>
      </c>
      <c r="E34" s="835"/>
      <c r="F34" s="827">
        <f t="shared" si="0"/>
        <v>-2120241</v>
      </c>
    </row>
    <row r="35" spans="1:7">
      <c r="A35" s="828"/>
      <c r="B35" s="839"/>
      <c r="C35" s="839"/>
      <c r="D35" s="839"/>
      <c r="E35" s="840"/>
      <c r="F35" s="840"/>
    </row>
    <row r="36" spans="1:7" ht="33.75">
      <c r="A36" s="823" t="s">
        <v>1115</v>
      </c>
      <c r="B36" s="836"/>
      <c r="C36" s="836"/>
      <c r="D36" s="836"/>
      <c r="E36" s="827">
        <f>E37+E38</f>
        <v>0</v>
      </c>
      <c r="F36" s="827">
        <f t="shared" si="0"/>
        <v>0</v>
      </c>
    </row>
    <row r="37" spans="1:7">
      <c r="A37" s="828" t="s">
        <v>80</v>
      </c>
      <c r="B37" s="836"/>
      <c r="C37" s="836"/>
      <c r="D37" s="836"/>
      <c r="E37" s="838"/>
      <c r="F37" s="827">
        <f t="shared" si="0"/>
        <v>0</v>
      </c>
    </row>
    <row r="38" spans="1:7">
      <c r="A38" s="828" t="s">
        <v>81</v>
      </c>
      <c r="B38" s="834"/>
      <c r="C38" s="834"/>
      <c r="D38" s="834"/>
      <c r="E38" s="838"/>
      <c r="F38" s="827">
        <f t="shared" si="0"/>
        <v>0</v>
      </c>
    </row>
    <row r="39" spans="1:7" ht="15.75" thickBot="1">
      <c r="A39" s="841"/>
      <c r="B39" s="842"/>
      <c r="C39" s="842"/>
      <c r="D39" s="842"/>
      <c r="E39" s="843"/>
      <c r="F39" s="843"/>
    </row>
    <row r="40" spans="1:7" ht="20.25" customHeight="1" thickBot="1">
      <c r="A40" s="847" t="s">
        <v>1116</v>
      </c>
      <c r="B40" s="844">
        <f>B22+B24</f>
        <v>90494826</v>
      </c>
      <c r="C40" s="844">
        <f>C22+C29</f>
        <v>-74728442</v>
      </c>
      <c r="D40" s="844">
        <f>D22+D29</f>
        <v>-17006616</v>
      </c>
      <c r="E40" s="845">
        <f>E22+E36</f>
        <v>5076300</v>
      </c>
      <c r="F40" s="845">
        <f>SUM(B40:E40)-2</f>
        <v>3836066</v>
      </c>
      <c r="G40" t="str">
        <f>IF((F40-'ETCA-I-01'!F50)&gt;0.99,"ERROR: DEBERÁ SER IGUAL QUE TOTAL HACIENDA PÚBLICA/PATRIMONIO DEL FORMATO ETCA-I-01","")</f>
        <v/>
      </c>
    </row>
    <row r="41" spans="1:7">
      <c r="A41" s="846"/>
    </row>
  </sheetData>
  <sheetProtection formatColumns="0" formatRows="0"/>
  <mergeCells count="3">
    <mergeCell ref="A1:F1"/>
    <mergeCell ref="A2:F2"/>
    <mergeCell ref="A3:F3"/>
  </mergeCells>
  <pageMargins left="0.7" right="0.7" top="0.75" bottom="0.75" header="0.3" footer="0.3"/>
  <pageSetup scale="71" orientation="portrait" r:id="rId1"/>
  <drawing r:id="rId2"/>
</worksheet>
</file>

<file path=xl/worksheets/sheet6.xml><?xml version="1.0" encoding="utf-8"?>
<worksheet xmlns="http://schemas.openxmlformats.org/spreadsheetml/2006/main" xmlns:r="http://schemas.openxmlformats.org/officeDocument/2006/relationships">
  <dimension ref="A1:D69"/>
  <sheetViews>
    <sheetView view="pageBreakPreview" topLeftCell="A10" zoomScaleSheetLayoutView="100" workbookViewId="0">
      <selection activeCell="C59" sqref="C59"/>
    </sheetView>
  </sheetViews>
  <sheetFormatPr baseColWidth="10" defaultColWidth="11.28515625" defaultRowHeight="16.5"/>
  <cols>
    <col min="1" max="1" width="80.85546875" style="122" bestFit="1" customWidth="1"/>
    <col min="2" max="3" width="17" style="122" customWidth="1"/>
    <col min="4" max="16384" width="11.28515625" style="122"/>
  </cols>
  <sheetData>
    <row r="1" spans="1:4">
      <c r="A1" s="1222" t="s">
        <v>23</v>
      </c>
      <c r="B1" s="1222"/>
      <c r="C1" s="1222"/>
    </row>
    <row r="2" spans="1:4" s="105" customFormat="1" ht="15.75">
      <c r="A2" s="1223" t="s">
        <v>3</v>
      </c>
      <c r="B2" s="1223"/>
      <c r="C2" s="1223"/>
    </row>
    <row r="3" spans="1:4" s="105" customFormat="1" ht="15.75">
      <c r="A3" s="1234" t="str">
        <f>'ETCA-I-01'!A3:G3</f>
        <v>TELEVISORA DE HERMOSILLO, S.A. de C.V.</v>
      </c>
      <c r="B3" s="1234"/>
      <c r="C3" s="1234"/>
    </row>
    <row r="4" spans="1:4" s="105" customFormat="1">
      <c r="A4" s="1244" t="str">
        <f>'ETCA-I-03'!A4:D4</f>
        <v>Del 01 de Enero al 30 de Septiembre de 2019</v>
      </c>
      <c r="B4" s="1244"/>
      <c r="C4" s="1244"/>
    </row>
    <row r="5" spans="1:4" s="106" customFormat="1" ht="17.25" thickBot="1">
      <c r="A5" s="51" t="s">
        <v>987</v>
      </c>
      <c r="B5" s="49"/>
      <c r="C5" s="52"/>
    </row>
    <row r="6" spans="1:4" ht="30" customHeight="1" thickBot="1">
      <c r="A6" s="124"/>
      <c r="B6" s="125" t="s">
        <v>254</v>
      </c>
      <c r="C6" s="126" t="s">
        <v>255</v>
      </c>
    </row>
    <row r="7" spans="1:4" ht="17.25" thickTop="1">
      <c r="A7" s="531" t="s">
        <v>256</v>
      </c>
      <c r="B7" s="532">
        <f>B8+B17</f>
        <v>12154764</v>
      </c>
      <c r="C7" s="533">
        <f>C8+C17</f>
        <v>556396</v>
      </c>
    </row>
    <row r="8" spans="1:4">
      <c r="A8" s="534" t="s">
        <v>28</v>
      </c>
      <c r="B8" s="535">
        <f>SUM(B9:B15)</f>
        <v>2010427</v>
      </c>
      <c r="C8" s="536">
        <f>SUM(C9:C15)</f>
        <v>259499</v>
      </c>
    </row>
    <row r="9" spans="1:4" s="123" customFormat="1" ht="13.5">
      <c r="A9" s="537" t="s">
        <v>30</v>
      </c>
      <c r="B9" s="538"/>
      <c r="C9" s="539">
        <v>253119</v>
      </c>
      <c r="D9" s="431"/>
    </row>
    <row r="10" spans="1:4" s="123" customFormat="1" ht="13.5">
      <c r="A10" s="537" t="s">
        <v>32</v>
      </c>
      <c r="B10" s="538">
        <v>1940468</v>
      </c>
      <c r="C10" s="539"/>
    </row>
    <row r="11" spans="1:4" s="123" customFormat="1" ht="13.5">
      <c r="A11" s="537" t="s">
        <v>34</v>
      </c>
      <c r="B11" s="538"/>
      <c r="C11" s="539">
        <v>6380</v>
      </c>
    </row>
    <row r="12" spans="1:4" s="123" customFormat="1" ht="13.5">
      <c r="A12" s="537" t="s">
        <v>257</v>
      </c>
      <c r="B12" s="538">
        <v>0</v>
      </c>
      <c r="C12" s="539"/>
    </row>
    <row r="13" spans="1:4" s="123" customFormat="1" ht="13.5">
      <c r="A13" s="537" t="s">
        <v>38</v>
      </c>
      <c r="B13" s="538">
        <v>0</v>
      </c>
      <c r="C13" s="539"/>
    </row>
    <row r="14" spans="1:4" s="123" customFormat="1" ht="13.5">
      <c r="A14" s="537" t="s">
        <v>40</v>
      </c>
      <c r="B14" s="538">
        <v>69959</v>
      </c>
      <c r="C14" s="539"/>
    </row>
    <row r="15" spans="1:4" s="123" customFormat="1" ht="13.5">
      <c r="A15" s="537" t="s">
        <v>42</v>
      </c>
      <c r="B15" s="538">
        <v>0</v>
      </c>
      <c r="C15" s="539"/>
    </row>
    <row r="16" spans="1:4" ht="5.25" customHeight="1">
      <c r="A16" s="531"/>
      <c r="B16" s="540"/>
      <c r="C16" s="541"/>
    </row>
    <row r="17" spans="1:3">
      <c r="A17" s="534" t="s">
        <v>47</v>
      </c>
      <c r="B17" s="535">
        <f>SUM(B18:B26)</f>
        <v>10144337</v>
      </c>
      <c r="C17" s="536">
        <f>SUM(C18:C26)</f>
        <v>296897</v>
      </c>
    </row>
    <row r="18" spans="1:3" s="123" customFormat="1" ht="13.5">
      <c r="A18" s="537" t="s">
        <v>49</v>
      </c>
      <c r="B18" s="538">
        <v>0</v>
      </c>
      <c r="C18" s="539"/>
    </row>
    <row r="19" spans="1:3" s="123" customFormat="1" ht="13.5">
      <c r="A19" s="537" t="s">
        <v>51</v>
      </c>
      <c r="B19" s="538">
        <v>0</v>
      </c>
      <c r="C19" s="539"/>
    </row>
    <row r="20" spans="1:3" s="123" customFormat="1" ht="13.5">
      <c r="A20" s="537" t="s">
        <v>53</v>
      </c>
      <c r="B20" s="538">
        <v>0</v>
      </c>
      <c r="C20" s="539"/>
    </row>
    <row r="21" spans="1:3" s="123" customFormat="1" ht="13.5">
      <c r="A21" s="537" t="s">
        <v>55</v>
      </c>
      <c r="B21" s="538" t="s">
        <v>248</v>
      </c>
      <c r="C21" s="539">
        <v>296897</v>
      </c>
    </row>
    <row r="22" spans="1:3" s="123" customFormat="1" ht="13.5">
      <c r="A22" s="537" t="s">
        <v>57</v>
      </c>
      <c r="B22" s="538">
        <v>0</v>
      </c>
      <c r="C22" s="539"/>
    </row>
    <row r="23" spans="1:3" s="123" customFormat="1" ht="13.5">
      <c r="A23" s="537" t="s">
        <v>59</v>
      </c>
      <c r="B23" s="538">
        <v>10015064</v>
      </c>
      <c r="C23" s="539"/>
    </row>
    <row r="24" spans="1:3" s="123" customFormat="1" ht="13.5">
      <c r="A24" s="537" t="s">
        <v>61</v>
      </c>
      <c r="B24" s="538">
        <v>129273</v>
      </c>
      <c r="C24" s="539"/>
    </row>
    <row r="25" spans="1:3" s="123" customFormat="1" ht="13.5">
      <c r="A25" s="537" t="s">
        <v>62</v>
      </c>
      <c r="B25" s="538">
        <v>0</v>
      </c>
      <c r="C25" s="539"/>
    </row>
    <row r="26" spans="1:3" s="123" customFormat="1" ht="13.5">
      <c r="A26" s="537" t="s">
        <v>63</v>
      </c>
      <c r="B26" s="538">
        <v>0</v>
      </c>
      <c r="C26" s="539"/>
    </row>
    <row r="27" spans="1:3" ht="6.75" customHeight="1">
      <c r="A27" s="542"/>
      <c r="B27" s="540"/>
      <c r="C27" s="541"/>
    </row>
    <row r="28" spans="1:3">
      <c r="A28" s="531" t="s">
        <v>258</v>
      </c>
      <c r="B28" s="532">
        <f>B29+B39</f>
        <v>12908238</v>
      </c>
      <c r="C28" s="533">
        <f>C29+C39</f>
        <v>7499988</v>
      </c>
    </row>
    <row r="29" spans="1:3">
      <c r="A29" s="534" t="s">
        <v>29</v>
      </c>
      <c r="B29" s="535">
        <f>SUM(B30:B37)</f>
        <v>12908238</v>
      </c>
      <c r="C29" s="536">
        <f>SUM(C30:C37)</f>
        <v>0</v>
      </c>
    </row>
    <row r="30" spans="1:3" s="123" customFormat="1" ht="13.5">
      <c r="A30" s="537" t="s">
        <v>31</v>
      </c>
      <c r="B30" s="538">
        <v>12908238</v>
      </c>
      <c r="C30" s="539"/>
    </row>
    <row r="31" spans="1:3" s="123" customFormat="1" ht="13.5">
      <c r="A31" s="537" t="s">
        <v>33</v>
      </c>
      <c r="B31" s="538">
        <v>0</v>
      </c>
      <c r="C31" s="539"/>
    </row>
    <row r="32" spans="1:3" s="123" customFormat="1" ht="13.5">
      <c r="A32" s="537" t="s">
        <v>35</v>
      </c>
      <c r="B32" s="538">
        <v>0</v>
      </c>
      <c r="C32" s="539"/>
    </row>
    <row r="33" spans="1:3" s="123" customFormat="1" ht="13.5">
      <c r="A33" s="537" t="s">
        <v>37</v>
      </c>
      <c r="B33" s="538">
        <v>0</v>
      </c>
      <c r="C33" s="539"/>
    </row>
    <row r="34" spans="1:3" s="123" customFormat="1" ht="13.5">
      <c r="A34" s="537" t="s">
        <v>39</v>
      </c>
      <c r="B34" s="538">
        <v>0</v>
      </c>
      <c r="C34" s="539"/>
    </row>
    <row r="35" spans="1:3" s="123" customFormat="1" ht="13.5">
      <c r="A35" s="537" t="s">
        <v>41</v>
      </c>
      <c r="B35" s="538">
        <v>0</v>
      </c>
      <c r="C35" s="539"/>
    </row>
    <row r="36" spans="1:3" s="123" customFormat="1" ht="13.5">
      <c r="A36" s="537" t="s">
        <v>43</v>
      </c>
      <c r="B36" s="538">
        <v>0</v>
      </c>
      <c r="C36" s="539"/>
    </row>
    <row r="37" spans="1:3" s="123" customFormat="1" ht="13.5">
      <c r="A37" s="537" t="s">
        <v>44</v>
      </c>
      <c r="B37" s="538">
        <v>0</v>
      </c>
      <c r="C37" s="539"/>
    </row>
    <row r="38" spans="1:3" ht="6" customHeight="1">
      <c r="A38" s="531"/>
      <c r="B38" s="543"/>
      <c r="C38" s="544"/>
    </row>
    <row r="39" spans="1:3">
      <c r="A39" s="534" t="s">
        <v>48</v>
      </c>
      <c r="B39" s="535">
        <f>SUM(B40:B45)</f>
        <v>0</v>
      </c>
      <c r="C39" s="536">
        <f>SUM(C40:C45)</f>
        <v>7499988</v>
      </c>
    </row>
    <row r="40" spans="1:3" s="123" customFormat="1" ht="13.5">
      <c r="A40" s="537" t="s">
        <v>50</v>
      </c>
      <c r="B40" s="538">
        <v>0</v>
      </c>
      <c r="C40" s="539"/>
    </row>
    <row r="41" spans="1:3" s="123" customFormat="1" ht="13.5">
      <c r="A41" s="537" t="s">
        <v>52</v>
      </c>
      <c r="B41" s="538">
        <v>0</v>
      </c>
      <c r="C41" s="539"/>
    </row>
    <row r="42" spans="1:3" s="123" customFormat="1" ht="13.5">
      <c r="A42" s="537" t="s">
        <v>54</v>
      </c>
      <c r="B42" s="538"/>
      <c r="C42" s="539">
        <v>7499988</v>
      </c>
    </row>
    <row r="43" spans="1:3" s="123" customFormat="1" ht="13.5">
      <c r="A43" s="537" t="s">
        <v>56</v>
      </c>
      <c r="B43" s="538">
        <v>0</v>
      </c>
      <c r="C43" s="539"/>
    </row>
    <row r="44" spans="1:3" s="123" customFormat="1" ht="13.5">
      <c r="A44" s="537" t="s">
        <v>58</v>
      </c>
      <c r="B44" s="538">
        <v>0</v>
      </c>
      <c r="C44" s="539"/>
    </row>
    <row r="45" spans="1:3" s="123" customFormat="1" ht="13.5">
      <c r="A45" s="537" t="s">
        <v>60</v>
      </c>
      <c r="B45" s="538">
        <v>0</v>
      </c>
      <c r="C45" s="539"/>
    </row>
    <row r="46" spans="1:3">
      <c r="A46" s="545"/>
      <c r="B46" s="540"/>
      <c r="C46" s="541"/>
    </row>
    <row r="47" spans="1:3">
      <c r="A47" s="531" t="s">
        <v>259</v>
      </c>
      <c r="B47" s="532">
        <f>B48+B53</f>
        <v>4239937</v>
      </c>
      <c r="C47" s="533">
        <f>C48+C53</f>
        <v>21246555</v>
      </c>
    </row>
    <row r="48" spans="1:3">
      <c r="A48" s="534" t="s">
        <v>69</v>
      </c>
      <c r="B48" s="535">
        <f>SUM(B49:B51)</f>
        <v>0</v>
      </c>
      <c r="C48" s="536">
        <f>SUM(C49:C51)</f>
        <v>0</v>
      </c>
    </row>
    <row r="49" spans="1:3" s="123" customFormat="1" ht="13.5">
      <c r="A49" s="537" t="s">
        <v>70</v>
      </c>
      <c r="B49" s="538">
        <v>0</v>
      </c>
      <c r="C49" s="539"/>
    </row>
    <row r="50" spans="1:3" s="123" customFormat="1" ht="13.5">
      <c r="A50" s="537" t="s">
        <v>71</v>
      </c>
      <c r="B50" s="538">
        <v>0</v>
      </c>
      <c r="C50" s="539"/>
    </row>
    <row r="51" spans="1:3" s="123" customFormat="1" ht="13.5">
      <c r="A51" s="537" t="s">
        <v>72</v>
      </c>
      <c r="B51" s="538">
        <v>0</v>
      </c>
      <c r="C51" s="539"/>
    </row>
    <row r="52" spans="1:3" ht="6" customHeight="1">
      <c r="A52" s="534"/>
      <c r="B52" s="543"/>
      <c r="C52" s="544"/>
    </row>
    <row r="53" spans="1:3" ht="15.75" customHeight="1">
      <c r="A53" s="534" t="s">
        <v>73</v>
      </c>
      <c r="B53" s="535">
        <f>SUM(B54:B58)</f>
        <v>4239937</v>
      </c>
      <c r="C53" s="536">
        <f>SUM(C54:C58)</f>
        <v>21246555</v>
      </c>
    </row>
    <row r="54" spans="1:3" s="123" customFormat="1" ht="13.5">
      <c r="A54" s="537" t="s">
        <v>74</v>
      </c>
      <c r="B54" s="538">
        <v>4239937</v>
      </c>
      <c r="C54" s="539"/>
    </row>
    <row r="55" spans="1:3" s="123" customFormat="1" ht="13.5">
      <c r="A55" s="537" t="s">
        <v>75</v>
      </c>
      <c r="B55" s="538"/>
      <c r="C55" s="539">
        <v>17651326</v>
      </c>
    </row>
    <row r="56" spans="1:3" s="123" customFormat="1" ht="13.5">
      <c r="A56" s="537" t="s">
        <v>76</v>
      </c>
      <c r="B56" s="538">
        <v>0</v>
      </c>
      <c r="C56" s="539"/>
    </row>
    <row r="57" spans="1:3" s="123" customFormat="1" ht="13.5">
      <c r="A57" s="537" t="s">
        <v>77</v>
      </c>
      <c r="B57" s="538">
        <v>0</v>
      </c>
      <c r="C57" s="539"/>
    </row>
    <row r="58" spans="1:3" s="123" customFormat="1" ht="13.5">
      <c r="A58" s="537" t="s">
        <v>78</v>
      </c>
      <c r="B58" s="538"/>
      <c r="C58" s="539">
        <v>3595229</v>
      </c>
    </row>
    <row r="59" spans="1:3" ht="7.5" customHeight="1">
      <c r="A59" s="534"/>
      <c r="B59" s="540"/>
      <c r="C59" s="541"/>
    </row>
    <row r="60" spans="1:3">
      <c r="A60" s="534" t="s">
        <v>260</v>
      </c>
      <c r="B60" s="535">
        <f>SUM(B61:B62)</f>
        <v>0</v>
      </c>
      <c r="C60" s="536">
        <f>SUM(C61:C62)</f>
        <v>0</v>
      </c>
    </row>
    <row r="61" spans="1:3" s="123" customFormat="1" ht="13.5">
      <c r="A61" s="537" t="s">
        <v>80</v>
      </c>
      <c r="B61" s="538">
        <v>0</v>
      </c>
      <c r="C61" s="539"/>
    </row>
    <row r="62" spans="1:3" s="123" customFormat="1" ht="14.25" thickBot="1">
      <c r="A62" s="546" t="s">
        <v>81</v>
      </c>
      <c r="B62" s="547">
        <v>0</v>
      </c>
      <c r="C62" s="548"/>
    </row>
    <row r="63" spans="1:3" s="123" customFormat="1" ht="13.5">
      <c r="A63" s="430" t="s">
        <v>247</v>
      </c>
      <c r="B63" s="538"/>
      <c r="C63" s="538"/>
    </row>
    <row r="64" spans="1:3" s="123" customFormat="1" ht="13.5">
      <c r="A64" s="430"/>
      <c r="B64" s="538"/>
      <c r="C64" s="538"/>
    </row>
    <row r="65" spans="1:3" s="123" customFormat="1" ht="13.5">
      <c r="A65" s="430"/>
      <c r="B65" s="538"/>
      <c r="C65" s="538"/>
    </row>
    <row r="66" spans="1:3" s="123" customFormat="1" ht="13.5">
      <c r="A66" s="549"/>
      <c r="B66" s="538"/>
      <c r="C66" s="538"/>
    </row>
    <row r="67" spans="1:3" s="123" customFormat="1" ht="13.5">
      <c r="A67" s="549" t="s">
        <v>248</v>
      </c>
      <c r="B67" s="538"/>
      <c r="C67" s="538"/>
    </row>
    <row r="68" spans="1:3" s="123" customFormat="1" ht="13.5">
      <c r="A68" s="549" t="s">
        <v>248</v>
      </c>
      <c r="B68" s="538"/>
      <c r="C68" s="538"/>
    </row>
    <row r="69" spans="1:3">
      <c r="A69" s="430" t="s">
        <v>248</v>
      </c>
      <c r="B69" s="550"/>
      <c r="C69" s="550"/>
    </row>
  </sheetData>
  <sheetProtection sheet="1" scenarios="1" formatColumns="0" formatRows="0"/>
  <mergeCells count="4">
    <mergeCell ref="A1:C1"/>
    <mergeCell ref="A2:C2"/>
    <mergeCell ref="A3:C3"/>
    <mergeCell ref="A4:C4"/>
  </mergeCells>
  <pageMargins left="0.70866141732283472" right="0.70866141732283472" top="0.74803149606299213" bottom="0.74803149606299213" header="0.31496062992125984" footer="0.31496062992125984"/>
  <pageSetup scale="71" orientation="portrait" verticalDpi="1200" r:id="rId1"/>
  <drawing r:id="rId2"/>
</worksheet>
</file>

<file path=xl/worksheets/sheet7.xml><?xml version="1.0" encoding="utf-8"?>
<worksheet xmlns="http://schemas.openxmlformats.org/spreadsheetml/2006/main" xmlns:r="http://schemas.openxmlformats.org/officeDocument/2006/relationships">
  <sheetPr codeName="Hoja3">
    <tabColor rgb="FFFFFF00"/>
    <pageSetUpPr fitToPage="1"/>
  </sheetPr>
  <dimension ref="A1:E71"/>
  <sheetViews>
    <sheetView view="pageBreakPreview" topLeftCell="A40" zoomScale="140" zoomScaleSheetLayoutView="140" workbookViewId="0">
      <selection activeCell="C66" sqref="C66"/>
    </sheetView>
  </sheetViews>
  <sheetFormatPr baseColWidth="10" defaultColWidth="11.28515625" defaultRowHeight="16.5"/>
  <cols>
    <col min="1" max="1" width="1.5703125" style="48" customWidth="1"/>
    <col min="2" max="2" width="70.85546875" style="48" customWidth="1"/>
    <col min="3" max="4" width="12.7109375" style="48" customWidth="1"/>
    <col min="5" max="16384" width="11.28515625" style="48"/>
  </cols>
  <sheetData>
    <row r="1" spans="1:4">
      <c r="A1" s="1222" t="s">
        <v>23</v>
      </c>
      <c r="B1" s="1222"/>
      <c r="C1" s="1222"/>
      <c r="D1" s="1222"/>
    </row>
    <row r="2" spans="1:4">
      <c r="A2" s="1223" t="s">
        <v>4</v>
      </c>
      <c r="B2" s="1223"/>
      <c r="C2" s="1223"/>
      <c r="D2" s="1223"/>
    </row>
    <row r="3" spans="1:4">
      <c r="A3" s="1234" t="str">
        <f>'ETCA-I-01'!A3</f>
        <v>TELEVISORA DE HERMOSILLO, S.A. de C.V.</v>
      </c>
      <c r="B3" s="1234"/>
      <c r="C3" s="1234"/>
      <c r="D3" s="1234"/>
    </row>
    <row r="4" spans="1:4">
      <c r="A4" s="1244" t="str">
        <f>'ETCA-I-01'!A4:G4</f>
        <v>Al 30 de Septiembre de 2019</v>
      </c>
      <c r="B4" s="1244"/>
      <c r="C4" s="1244"/>
      <c r="D4" s="1244"/>
    </row>
    <row r="5" spans="1:4" ht="17.25" thickBot="1">
      <c r="A5" s="1221" t="s">
        <v>261</v>
      </c>
      <c r="B5" s="1221"/>
      <c r="C5" s="49"/>
      <c r="D5" s="47"/>
    </row>
    <row r="6" spans="1:4" ht="23.25" customHeight="1" thickBot="1">
      <c r="A6" s="1247" t="s">
        <v>250</v>
      </c>
      <c r="B6" s="1248"/>
      <c r="C6" s="161">
        <v>2019</v>
      </c>
      <c r="D6" s="162">
        <v>2018</v>
      </c>
    </row>
    <row r="7" spans="1:4" s="128" customFormat="1" ht="12" customHeight="1" thickTop="1">
      <c r="A7" s="1245" t="s">
        <v>262</v>
      </c>
      <c r="B7" s="1246"/>
      <c r="C7" s="1246"/>
      <c r="D7" s="127"/>
    </row>
    <row r="8" spans="1:4" s="128" customFormat="1" ht="12.75" customHeight="1">
      <c r="A8" s="129"/>
      <c r="B8" s="130" t="s">
        <v>254</v>
      </c>
      <c r="C8" s="145">
        <f>SUM(C9:C18)</f>
        <v>65673715</v>
      </c>
      <c r="D8" s="146">
        <f>SUM(D9:D18)</f>
        <v>72629789</v>
      </c>
    </row>
    <row r="9" spans="1:4" s="132" customFormat="1" ht="11.1" customHeight="1">
      <c r="A9" s="131"/>
      <c r="B9" s="143" t="s">
        <v>202</v>
      </c>
      <c r="C9" s="147">
        <v>0</v>
      </c>
      <c r="D9" s="148">
        <v>0</v>
      </c>
    </row>
    <row r="10" spans="1:4" s="132" customFormat="1" ht="11.1" customHeight="1">
      <c r="A10" s="131"/>
      <c r="B10" s="143" t="s">
        <v>203</v>
      </c>
      <c r="C10" s="147">
        <v>0</v>
      </c>
      <c r="D10" s="148">
        <v>0</v>
      </c>
    </row>
    <row r="11" spans="1:4" s="132" customFormat="1" ht="11.1" customHeight="1">
      <c r="A11" s="131"/>
      <c r="B11" s="143" t="s">
        <v>263</v>
      </c>
      <c r="C11" s="147">
        <v>0</v>
      </c>
      <c r="D11" s="148">
        <v>0</v>
      </c>
    </row>
    <row r="12" spans="1:4" s="132" customFormat="1" ht="11.1" customHeight="1">
      <c r="A12" s="131"/>
      <c r="B12" s="143" t="s">
        <v>205</v>
      </c>
      <c r="C12" s="147">
        <v>0</v>
      </c>
      <c r="D12" s="148">
        <v>0</v>
      </c>
    </row>
    <row r="13" spans="1:4" s="132" customFormat="1" ht="11.1" customHeight="1">
      <c r="A13" s="131"/>
      <c r="B13" s="143" t="s">
        <v>429</v>
      </c>
      <c r="C13" s="147">
        <v>0</v>
      </c>
      <c r="D13" s="148">
        <v>0</v>
      </c>
    </row>
    <row r="14" spans="1:4" s="132" customFormat="1" ht="11.1" customHeight="1">
      <c r="A14" s="131"/>
      <c r="B14" s="143" t="s">
        <v>1032</v>
      </c>
      <c r="C14" s="147">
        <v>0</v>
      </c>
      <c r="D14" s="148">
        <v>0</v>
      </c>
    </row>
    <row r="15" spans="1:4" s="132" customFormat="1" ht="11.1" customHeight="1">
      <c r="A15" s="131"/>
      <c r="B15" s="143" t="s">
        <v>1048</v>
      </c>
      <c r="C15" s="147">
        <v>46120895</v>
      </c>
      <c r="D15" s="148">
        <v>55895347</v>
      </c>
    </row>
    <row r="16" spans="1:4" s="132" customFormat="1" ht="25.5" customHeight="1">
      <c r="A16" s="131"/>
      <c r="B16" s="143" t="s">
        <v>1034</v>
      </c>
      <c r="C16" s="147">
        <v>0</v>
      </c>
      <c r="D16" s="148">
        <v>0</v>
      </c>
    </row>
    <row r="17" spans="1:4" s="132" customFormat="1" ht="12" customHeight="1">
      <c r="A17" s="131"/>
      <c r="B17" s="143" t="s">
        <v>1043</v>
      </c>
      <c r="C17" s="147">
        <v>12165871</v>
      </c>
      <c r="D17" s="148">
        <v>13107073</v>
      </c>
    </row>
    <row r="18" spans="1:4" s="132" customFormat="1" ht="12" customHeight="1">
      <c r="A18" s="131"/>
      <c r="B18" s="143" t="s">
        <v>264</v>
      </c>
      <c r="C18" s="147">
        <v>7386949</v>
      </c>
      <c r="D18" s="148">
        <v>3627369</v>
      </c>
    </row>
    <row r="19" spans="1:4" s="128" customFormat="1" ht="13.5" customHeight="1">
      <c r="A19" s="129"/>
      <c r="B19" s="130" t="s">
        <v>255</v>
      </c>
      <c r="C19" s="145">
        <f>SUM(C20:C35)</f>
        <v>53610942</v>
      </c>
      <c r="D19" s="146">
        <f>SUM(D20:D35)</f>
        <v>60749013</v>
      </c>
    </row>
    <row r="20" spans="1:4" s="128" customFormat="1" ht="11.1" customHeight="1">
      <c r="A20" s="129"/>
      <c r="B20" s="143" t="s">
        <v>216</v>
      </c>
      <c r="C20" s="147">
        <v>45959567</v>
      </c>
      <c r="D20" s="148">
        <v>46951313</v>
      </c>
    </row>
    <row r="21" spans="1:4" s="128" customFormat="1" ht="11.1" customHeight="1">
      <c r="A21" s="129"/>
      <c r="B21" s="143" t="s">
        <v>217</v>
      </c>
      <c r="C21" s="147">
        <v>880553</v>
      </c>
      <c r="D21" s="148">
        <v>1287606</v>
      </c>
    </row>
    <row r="22" spans="1:4" s="128" customFormat="1" ht="11.1" customHeight="1">
      <c r="A22" s="129"/>
      <c r="B22" s="143" t="s">
        <v>218</v>
      </c>
      <c r="C22" s="147">
        <v>6770822</v>
      </c>
      <c r="D22" s="148">
        <v>12510094</v>
      </c>
    </row>
    <row r="23" spans="1:4" s="128" customFormat="1" ht="12.75" customHeight="1">
      <c r="A23" s="129"/>
      <c r="B23" s="143" t="s">
        <v>219</v>
      </c>
      <c r="C23" s="147">
        <v>0</v>
      </c>
      <c r="D23" s="148">
        <v>0</v>
      </c>
    </row>
    <row r="24" spans="1:4" s="128" customFormat="1" ht="11.1" customHeight="1">
      <c r="A24" s="129"/>
      <c r="B24" s="143" t="s">
        <v>265</v>
      </c>
      <c r="C24" s="147">
        <v>0</v>
      </c>
      <c r="D24" s="148">
        <v>0</v>
      </c>
    </row>
    <row r="25" spans="1:4" s="128" customFormat="1" ht="11.1" customHeight="1">
      <c r="A25" s="129"/>
      <c r="B25" s="143" t="s">
        <v>266</v>
      </c>
      <c r="C25" s="147">
        <v>0</v>
      </c>
      <c r="D25" s="148">
        <v>0</v>
      </c>
    </row>
    <row r="26" spans="1:4" s="128" customFormat="1" ht="11.1" customHeight="1">
      <c r="A26" s="129"/>
      <c r="B26" s="143" t="s">
        <v>222</v>
      </c>
      <c r="C26" s="147">
        <v>0</v>
      </c>
      <c r="D26" s="148">
        <v>0</v>
      </c>
    </row>
    <row r="27" spans="1:4" s="128" customFormat="1" ht="11.1" customHeight="1">
      <c r="A27" s="129"/>
      <c r="B27" s="143" t="s">
        <v>223</v>
      </c>
      <c r="C27" s="147">
        <v>0</v>
      </c>
      <c r="D27" s="148">
        <v>0</v>
      </c>
    </row>
    <row r="28" spans="1:4" s="128" customFormat="1" ht="11.1" customHeight="1">
      <c r="A28" s="129"/>
      <c r="B28" s="143" t="s">
        <v>224</v>
      </c>
      <c r="C28" s="147">
        <v>0</v>
      </c>
      <c r="D28" s="148">
        <v>0</v>
      </c>
    </row>
    <row r="29" spans="1:4" s="128" customFormat="1" ht="11.1" customHeight="1">
      <c r="A29" s="129"/>
      <c r="B29" s="143" t="s">
        <v>225</v>
      </c>
      <c r="C29" s="147">
        <v>0</v>
      </c>
      <c r="D29" s="148">
        <v>0</v>
      </c>
    </row>
    <row r="30" spans="1:4" s="128" customFormat="1" ht="11.1" customHeight="1">
      <c r="A30" s="129"/>
      <c r="B30" s="143" t="s">
        <v>226</v>
      </c>
      <c r="C30" s="147">
        <v>0</v>
      </c>
      <c r="D30" s="148">
        <v>0</v>
      </c>
    </row>
    <row r="31" spans="1:4" s="128" customFormat="1" ht="11.1" customHeight="1">
      <c r="A31" s="129"/>
      <c r="B31" s="143" t="s">
        <v>227</v>
      </c>
      <c r="C31" s="147">
        <v>0</v>
      </c>
      <c r="D31" s="148">
        <v>0</v>
      </c>
    </row>
    <row r="32" spans="1:4" s="128" customFormat="1" ht="11.1" customHeight="1">
      <c r="A32" s="129"/>
      <c r="B32" s="143" t="s">
        <v>267</v>
      </c>
      <c r="C32" s="147">
        <v>0</v>
      </c>
      <c r="D32" s="148">
        <v>0</v>
      </c>
    </row>
    <row r="33" spans="1:4" s="128" customFormat="1" ht="11.1" customHeight="1">
      <c r="A33" s="129"/>
      <c r="B33" s="143" t="s">
        <v>70</v>
      </c>
      <c r="C33" s="147">
        <v>0</v>
      </c>
      <c r="D33" s="148">
        <v>0</v>
      </c>
    </row>
    <row r="34" spans="1:4" s="128" customFormat="1" ht="11.1" customHeight="1">
      <c r="A34" s="129"/>
      <c r="B34" s="143" t="s">
        <v>230</v>
      </c>
      <c r="C34" s="147">
        <v>0</v>
      </c>
      <c r="D34" s="148">
        <v>0</v>
      </c>
    </row>
    <row r="35" spans="1:4" s="128" customFormat="1" ht="11.1" customHeight="1">
      <c r="A35" s="129"/>
      <c r="B35" s="143" t="s">
        <v>268</v>
      </c>
      <c r="C35" s="147">
        <v>0</v>
      </c>
      <c r="D35" s="148">
        <v>0</v>
      </c>
    </row>
    <row r="36" spans="1:4" s="128" customFormat="1" ht="12" customHeight="1">
      <c r="A36" s="133" t="s">
        <v>269</v>
      </c>
      <c r="B36" s="134"/>
      <c r="C36" s="149">
        <f>C8-C19</f>
        <v>12062773</v>
      </c>
      <c r="D36" s="150">
        <f>D8-D19</f>
        <v>11880776</v>
      </c>
    </row>
    <row r="37" spans="1:4" s="128" customFormat="1" ht="4.5" customHeight="1">
      <c r="A37" s="135"/>
      <c r="B37" s="136"/>
      <c r="C37" s="151"/>
      <c r="D37" s="152"/>
    </row>
    <row r="38" spans="1:4" s="128" customFormat="1" ht="12.75">
      <c r="A38" s="137" t="s">
        <v>270</v>
      </c>
      <c r="B38" s="130"/>
      <c r="C38" s="153"/>
      <c r="D38" s="154"/>
    </row>
    <row r="39" spans="1:4" s="128" customFormat="1" ht="10.5" customHeight="1">
      <c r="A39" s="129"/>
      <c r="B39" s="130" t="s">
        <v>254</v>
      </c>
      <c r="C39" s="145">
        <f>SUM(C40:C42)</f>
        <v>0</v>
      </c>
      <c r="D39" s="146">
        <f>SUM(D40:D42)</f>
        <v>0</v>
      </c>
    </row>
    <row r="40" spans="1:4" s="128" customFormat="1" ht="11.1" customHeight="1">
      <c r="A40" s="129"/>
      <c r="B40" s="144" t="s">
        <v>53</v>
      </c>
      <c r="C40" s="147">
        <v>0</v>
      </c>
      <c r="D40" s="148">
        <v>0</v>
      </c>
    </row>
    <row r="41" spans="1:4" s="128" customFormat="1" ht="11.1" customHeight="1">
      <c r="A41" s="129"/>
      <c r="B41" s="144" t="s">
        <v>55</v>
      </c>
      <c r="C41" s="147">
        <v>0</v>
      </c>
      <c r="D41" s="148">
        <v>0</v>
      </c>
    </row>
    <row r="42" spans="1:4" s="128" customFormat="1" ht="11.1" customHeight="1">
      <c r="A42" s="129"/>
      <c r="B42" s="144" t="s">
        <v>271</v>
      </c>
      <c r="C42" s="147">
        <v>0</v>
      </c>
      <c r="D42" s="148">
        <v>0</v>
      </c>
    </row>
    <row r="43" spans="1:4" s="128" customFormat="1" ht="10.5" customHeight="1">
      <c r="A43" s="129"/>
      <c r="B43" s="130" t="s">
        <v>255</v>
      </c>
      <c r="C43" s="145">
        <f>SUM(C44:C46)</f>
        <v>287353</v>
      </c>
      <c r="D43" s="146">
        <f>SUM(D44:D46)</f>
        <v>477863</v>
      </c>
    </row>
    <row r="44" spans="1:4" s="128" customFormat="1" ht="11.1" customHeight="1">
      <c r="A44" s="129"/>
      <c r="B44" s="144" t="s">
        <v>53</v>
      </c>
      <c r="C44" s="147">
        <v>0</v>
      </c>
      <c r="D44" s="148">
        <v>0</v>
      </c>
    </row>
    <row r="45" spans="1:4" s="128" customFormat="1" ht="11.1" customHeight="1">
      <c r="A45" s="129"/>
      <c r="B45" s="144" t="s">
        <v>55</v>
      </c>
      <c r="C45" s="147">
        <v>287353</v>
      </c>
      <c r="D45" s="148">
        <v>477863</v>
      </c>
    </row>
    <row r="46" spans="1:4" s="128" customFormat="1" ht="11.1" customHeight="1">
      <c r="A46" s="129"/>
      <c r="B46" s="144" t="s">
        <v>272</v>
      </c>
      <c r="C46" s="147">
        <v>0</v>
      </c>
      <c r="D46" s="148">
        <v>0</v>
      </c>
    </row>
    <row r="47" spans="1:4" s="128" customFormat="1" ht="12" customHeight="1">
      <c r="A47" s="133" t="s">
        <v>273</v>
      </c>
      <c r="B47" s="134"/>
      <c r="C47" s="149">
        <f>C39-C43</f>
        <v>-287353</v>
      </c>
      <c r="D47" s="150">
        <f>D39-D43</f>
        <v>-477863</v>
      </c>
    </row>
    <row r="48" spans="1:4" s="128" customFormat="1" ht="2.25" customHeight="1">
      <c r="A48" s="135"/>
      <c r="B48" s="136"/>
      <c r="C48" s="155"/>
      <c r="D48" s="156"/>
    </row>
    <row r="49" spans="1:5" s="128" customFormat="1" ht="12" customHeight="1">
      <c r="A49" s="137" t="s">
        <v>274</v>
      </c>
      <c r="B49" s="130"/>
      <c r="C49" s="153"/>
      <c r="D49" s="154"/>
    </row>
    <row r="50" spans="1:5" s="128" customFormat="1" ht="12.75">
      <c r="A50" s="129"/>
      <c r="B50" s="130" t="s">
        <v>254</v>
      </c>
      <c r="C50" s="145">
        <f>C51+C54</f>
        <v>0</v>
      </c>
      <c r="D50" s="145">
        <f>D51+D54</f>
        <v>0</v>
      </c>
    </row>
    <row r="51" spans="1:5" s="128" customFormat="1" ht="11.1" customHeight="1">
      <c r="A51" s="129"/>
      <c r="B51" s="144" t="s">
        <v>275</v>
      </c>
      <c r="C51" s="147">
        <f>C52+C53</f>
        <v>0</v>
      </c>
      <c r="D51" s="147">
        <f>D52+D53</f>
        <v>0</v>
      </c>
    </row>
    <row r="52" spans="1:5" s="128" customFormat="1" ht="11.1" customHeight="1">
      <c r="A52" s="129"/>
      <c r="B52" s="144" t="s">
        <v>1052</v>
      </c>
      <c r="C52" s="147">
        <v>0</v>
      </c>
      <c r="D52" s="148">
        <v>0</v>
      </c>
    </row>
    <row r="53" spans="1:5" s="128" customFormat="1" ht="11.1" customHeight="1">
      <c r="A53" s="129"/>
      <c r="B53" s="144" t="s">
        <v>1053</v>
      </c>
      <c r="C53" s="147">
        <v>0</v>
      </c>
      <c r="D53" s="148">
        <v>0</v>
      </c>
    </row>
    <row r="54" spans="1:5" s="128" customFormat="1" ht="11.1" customHeight="1">
      <c r="A54" s="129"/>
      <c r="B54" s="144" t="s">
        <v>276</v>
      </c>
      <c r="C54" s="147">
        <v>0</v>
      </c>
      <c r="D54" s="148">
        <v>0</v>
      </c>
    </row>
    <row r="55" spans="1:5" s="128" customFormat="1" ht="11.25" customHeight="1">
      <c r="A55" s="129"/>
      <c r="B55" s="130" t="s">
        <v>255</v>
      </c>
      <c r="C55" s="145">
        <f>C56+C59</f>
        <v>11522301</v>
      </c>
      <c r="D55" s="145">
        <f>D56+D59</f>
        <v>12333682</v>
      </c>
    </row>
    <row r="56" spans="1:5" s="128" customFormat="1" ht="11.1" customHeight="1">
      <c r="A56" s="129"/>
      <c r="B56" s="144" t="s">
        <v>277</v>
      </c>
      <c r="C56" s="147">
        <f>C57+C58</f>
        <v>11522301</v>
      </c>
      <c r="D56" s="147">
        <f>D57+D58</f>
        <v>12333682</v>
      </c>
    </row>
    <row r="57" spans="1:5" s="128" customFormat="1" ht="11.1" customHeight="1">
      <c r="A57" s="129"/>
      <c r="B57" s="144" t="s">
        <v>1052</v>
      </c>
      <c r="C57" s="147">
        <v>11522301</v>
      </c>
      <c r="D57" s="148">
        <v>12333682</v>
      </c>
    </row>
    <row r="58" spans="1:5" s="128" customFormat="1" ht="11.1" customHeight="1">
      <c r="A58" s="129"/>
      <c r="B58" s="144" t="s">
        <v>1053</v>
      </c>
      <c r="C58" s="147">
        <v>0</v>
      </c>
      <c r="D58" s="148">
        <v>0</v>
      </c>
    </row>
    <row r="59" spans="1:5" s="128" customFormat="1" ht="11.1" customHeight="1">
      <c r="A59" s="129"/>
      <c r="B59" s="144" t="s">
        <v>278</v>
      </c>
      <c r="C59" s="147">
        <v>0</v>
      </c>
      <c r="D59" s="148">
        <v>0</v>
      </c>
    </row>
    <row r="60" spans="1:5" s="128" customFormat="1" ht="12" customHeight="1">
      <c r="A60" s="133" t="s">
        <v>279</v>
      </c>
      <c r="B60" s="134"/>
      <c r="C60" s="149">
        <f>C50-C55</f>
        <v>-11522301</v>
      </c>
      <c r="D60" s="150">
        <f>D50-D55</f>
        <v>-12333682</v>
      </c>
    </row>
    <row r="61" spans="1:5" s="128" customFormat="1" ht="2.25" customHeight="1">
      <c r="A61" s="135"/>
      <c r="B61" s="136"/>
      <c r="C61" s="155"/>
      <c r="D61" s="156"/>
    </row>
    <row r="62" spans="1:5" s="128" customFormat="1" ht="12" customHeight="1">
      <c r="A62" s="133" t="s">
        <v>280</v>
      </c>
      <c r="B62" s="138"/>
      <c r="C62" s="157">
        <f>C60+C47+C36</f>
        <v>253119</v>
      </c>
      <c r="D62" s="158">
        <f>D60+D47+D36</f>
        <v>-930769</v>
      </c>
    </row>
    <row r="63" spans="1:5" ht="2.25" customHeight="1">
      <c r="A63" s="139"/>
      <c r="B63" s="140"/>
      <c r="C63" s="155"/>
      <c r="D63" s="156"/>
    </row>
    <row r="64" spans="1:5" s="128" customFormat="1" ht="12" customHeight="1">
      <c r="A64" s="133" t="s">
        <v>281</v>
      </c>
      <c r="B64" s="134"/>
      <c r="C64" s="147">
        <v>2774392</v>
      </c>
      <c r="D64" s="148">
        <v>2827050</v>
      </c>
      <c r="E64" s="429" t="str">
        <f>IF(C64-'ETCA-I-01'!C9&gt;0.99,"ERROR!!!, NO COINCIDEN LOS MONTOS CON LO REPORTADO EN EL FORMATO ETCA-I-01 EN EL EJERCICIO 2015","")</f>
        <v/>
      </c>
    </row>
    <row r="65" spans="1:5" s="128" customFormat="1" ht="12" customHeight="1" thickBot="1">
      <c r="A65" s="142" t="s">
        <v>282</v>
      </c>
      <c r="B65" s="141"/>
      <c r="C65" s="159">
        <f>C64+C62</f>
        <v>3027511</v>
      </c>
      <c r="D65" s="160">
        <f>D64+D62</f>
        <v>1896281</v>
      </c>
      <c r="E65" s="429" t="str">
        <f>IF(C65-'ETCA-I-01'!B9&gt;0.99,"ERROR!!!, NO COINCIDEN LOS MONTOS CON LO REPORTADO EN EL FORMATO ETCA-I-01","")</f>
        <v/>
      </c>
    </row>
    <row r="66" spans="1:5" s="128" customFormat="1" ht="12" customHeight="1">
      <c r="A66" s="128" t="s">
        <v>247</v>
      </c>
      <c r="E66" s="580"/>
    </row>
    <row r="67" spans="1:5" s="128" customFormat="1" ht="12" customHeight="1">
      <c r="E67" s="580"/>
    </row>
    <row r="68" spans="1:5" s="128" customFormat="1" ht="12" customHeight="1">
      <c r="A68" s="134"/>
      <c r="B68" s="138"/>
      <c r="C68" s="157"/>
      <c r="D68" s="157"/>
      <c r="E68" s="429"/>
    </row>
    <row r="69" spans="1:5" s="128" customFormat="1" ht="12" customHeight="1">
      <c r="A69" s="134"/>
      <c r="B69" s="138"/>
      <c r="C69" s="157"/>
      <c r="D69" s="157"/>
      <c r="E69" s="429"/>
    </row>
    <row r="70" spans="1:5" s="128" customFormat="1" ht="12" customHeight="1">
      <c r="A70" s="134"/>
      <c r="B70" s="138"/>
      <c r="C70" s="157"/>
      <c r="D70" s="157"/>
      <c r="E70" s="429"/>
    </row>
    <row r="71" spans="1:5" ht="12" customHeight="1">
      <c r="A71" s="430" t="s">
        <v>248</v>
      </c>
    </row>
  </sheetData>
  <sheetProtection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H34"/>
  <sheetViews>
    <sheetView view="pageBreakPreview" zoomScaleSheetLayoutView="100" workbookViewId="0">
      <selection activeCell="F28" sqref="F28"/>
    </sheetView>
  </sheetViews>
  <sheetFormatPr baseColWidth="10" defaultColWidth="11.28515625" defaultRowHeight="16.5"/>
  <cols>
    <col min="1" max="1" width="1.28515625" style="121" customWidth="1"/>
    <col min="2" max="2" width="32.28515625" style="121" customWidth="1"/>
    <col min="3" max="7" width="12.7109375" style="121" customWidth="1"/>
    <col min="8" max="8" width="63.85546875" style="121" customWidth="1"/>
    <col min="9" max="16384" width="11.28515625" style="121"/>
  </cols>
  <sheetData>
    <row r="1" spans="1:8">
      <c r="A1" s="1251" t="s">
        <v>23</v>
      </c>
      <c r="B1" s="1251"/>
      <c r="C1" s="1251"/>
      <c r="D1" s="1251"/>
      <c r="E1" s="1251"/>
      <c r="F1" s="1251"/>
      <c r="G1" s="1251"/>
    </row>
    <row r="2" spans="1:8" s="163" customFormat="1" ht="18">
      <c r="A2" s="1251" t="s">
        <v>5</v>
      </c>
      <c r="B2" s="1251"/>
      <c r="C2" s="1251"/>
      <c r="D2" s="1251"/>
      <c r="E2" s="1251"/>
      <c r="F2" s="1251"/>
      <c r="G2" s="1251"/>
      <c r="H2" s="419"/>
    </row>
    <row r="3" spans="1:8" s="163" customFormat="1" ht="15.75">
      <c r="A3" s="1252" t="str">
        <f>'ETCA-I-01'!A3</f>
        <v>TELEVISORA DE HERMOSILLO, S.A. de C.V.</v>
      </c>
      <c r="B3" s="1252"/>
      <c r="C3" s="1252"/>
      <c r="D3" s="1252"/>
      <c r="E3" s="1252"/>
      <c r="F3" s="1252"/>
      <c r="G3" s="1252"/>
    </row>
    <row r="4" spans="1:8" s="163" customFormat="1">
      <c r="A4" s="1253" t="str">
        <f>'ETCA-I-03'!A4:D4</f>
        <v>Del 01 de Enero al 30 de Septiembre de 2019</v>
      </c>
      <c r="B4" s="1253"/>
      <c r="C4" s="1253"/>
      <c r="D4" s="1253"/>
      <c r="E4" s="1253"/>
      <c r="F4" s="1253"/>
      <c r="G4" s="1253"/>
    </row>
    <row r="5" spans="1:8" s="165" customFormat="1" ht="17.25" thickBot="1">
      <c r="A5" s="164"/>
      <c r="B5" s="164"/>
      <c r="C5" s="1254" t="s">
        <v>283</v>
      </c>
      <c r="D5" s="1254"/>
      <c r="E5" s="164"/>
      <c r="F5" s="49"/>
      <c r="G5" s="164"/>
    </row>
    <row r="6" spans="1:8" s="166" customFormat="1" ht="50.25" thickBot="1">
      <c r="A6" s="1249" t="s">
        <v>250</v>
      </c>
      <c r="B6" s="1250"/>
      <c r="C6" s="169" t="s">
        <v>284</v>
      </c>
      <c r="D6" s="169" t="s">
        <v>285</v>
      </c>
      <c r="E6" s="169" t="s">
        <v>286</v>
      </c>
      <c r="F6" s="169" t="s">
        <v>287</v>
      </c>
      <c r="G6" s="170" t="s">
        <v>288</v>
      </c>
    </row>
    <row r="7" spans="1:8" ht="20.100000000000001" customHeight="1">
      <c r="A7" s="551"/>
      <c r="B7" s="552"/>
      <c r="C7" s="553"/>
      <c r="D7" s="553"/>
      <c r="E7" s="553"/>
      <c r="F7" s="553"/>
      <c r="G7" s="554"/>
    </row>
    <row r="8" spans="1:8" ht="20.100000000000001" customHeight="1">
      <c r="A8" s="555" t="s">
        <v>26</v>
      </c>
      <c r="B8" s="556"/>
      <c r="C8" s="557">
        <f>C10+C19</f>
        <v>114924709</v>
      </c>
      <c r="D8" s="557">
        <f>D10+D19</f>
        <v>134877847</v>
      </c>
      <c r="E8" s="557">
        <f>E10+E19</f>
        <v>146476215</v>
      </c>
      <c r="F8" s="557">
        <f>F10+F19</f>
        <v>103326341</v>
      </c>
      <c r="G8" s="816">
        <f>G10+G19</f>
        <v>-11598368</v>
      </c>
      <c r="H8" s="410" t="str">
        <f>IF(F8&lt;&gt;'ETCA-I-01'!B33,"ERROR!!!!! EL MONTO NO COINCIDE CON LO REPORTADO EN EL FORMATO ETCA-I-01 EN EL TOTAL ","")</f>
        <v/>
      </c>
    </row>
    <row r="9" spans="1:8" ht="20.100000000000001" customHeight="1">
      <c r="A9" s="560"/>
      <c r="B9" s="561"/>
      <c r="C9" s="562"/>
      <c r="D9" s="562"/>
      <c r="E9" s="562"/>
      <c r="F9" s="562"/>
      <c r="G9" s="563"/>
    </row>
    <row r="10" spans="1:8" ht="20.100000000000001" customHeight="1">
      <c r="A10" s="560"/>
      <c r="B10" s="561" t="s">
        <v>28</v>
      </c>
      <c r="C10" s="557">
        <f>SUM(C11:C17)</f>
        <v>23193364</v>
      </c>
      <c r="D10" s="557">
        <f>SUM(D11:D17)</f>
        <v>134379657</v>
      </c>
      <c r="E10" s="557">
        <f>SUM(E11:E17)</f>
        <v>136130585</v>
      </c>
      <c r="F10" s="558">
        <f>C10+D10-E10</f>
        <v>21442436</v>
      </c>
      <c r="G10" s="559">
        <f>F10-C10</f>
        <v>-1750928</v>
      </c>
      <c r="H10" s="410" t="str">
        <f>IF(F10&lt;&gt;'ETCA-I-01'!B18,"ERROR!!!!! EL MONTO NO COINCIDE CON LO REPORTADO EN EL FORMATO ETCA-I-01 EN EL TOTAL","")</f>
        <v/>
      </c>
    </row>
    <row r="11" spans="1:8" ht="20.100000000000001" customHeight="1">
      <c r="A11" s="564"/>
      <c r="B11" s="565" t="s">
        <v>30</v>
      </c>
      <c r="C11" s="562">
        <v>2774392</v>
      </c>
      <c r="D11" s="562">
        <v>60731411</v>
      </c>
      <c r="E11" s="562">
        <v>60478292</v>
      </c>
      <c r="F11" s="566">
        <f>C11+D11-E11</f>
        <v>3027511</v>
      </c>
      <c r="G11" s="567">
        <f>F11-C11</f>
        <v>253119</v>
      </c>
    </row>
    <row r="12" spans="1:8" ht="20.100000000000001" customHeight="1">
      <c r="A12" s="564"/>
      <c r="B12" s="565" t="s">
        <v>32</v>
      </c>
      <c r="C12" s="562">
        <v>25687825</v>
      </c>
      <c r="D12" s="562">
        <v>72996471</v>
      </c>
      <c r="E12" s="562">
        <v>74936939</v>
      </c>
      <c r="F12" s="566">
        <f t="shared" ref="F12:F17" si="0">C12+D12-E12</f>
        <v>23747357</v>
      </c>
      <c r="G12" s="567">
        <f t="shared" ref="G12:G17" si="1">F12-C12</f>
        <v>-1940468</v>
      </c>
    </row>
    <row r="13" spans="1:8" ht="20.100000000000001" customHeight="1">
      <c r="A13" s="564"/>
      <c r="B13" s="565" t="s">
        <v>34</v>
      </c>
      <c r="C13" s="562">
        <v>69133</v>
      </c>
      <c r="D13" s="562">
        <v>489174</v>
      </c>
      <c r="E13" s="562">
        <v>482794</v>
      </c>
      <c r="F13" s="566">
        <f t="shared" si="0"/>
        <v>75513</v>
      </c>
      <c r="G13" s="567">
        <f t="shared" si="1"/>
        <v>6380</v>
      </c>
    </row>
    <row r="14" spans="1:8" ht="20.100000000000001" customHeight="1">
      <c r="A14" s="564"/>
      <c r="B14" s="565" t="s">
        <v>36</v>
      </c>
      <c r="C14" s="562">
        <v>0</v>
      </c>
      <c r="D14" s="562">
        <v>0</v>
      </c>
      <c r="E14" s="562">
        <v>0</v>
      </c>
      <c r="F14" s="566">
        <f t="shared" si="0"/>
        <v>0</v>
      </c>
      <c r="G14" s="567">
        <f t="shared" si="1"/>
        <v>0</v>
      </c>
    </row>
    <row r="15" spans="1:8" ht="20.100000000000001" customHeight="1">
      <c r="A15" s="564"/>
      <c r="B15" s="565" t="s">
        <v>38</v>
      </c>
      <c r="C15" s="562">
        <v>0</v>
      </c>
      <c r="D15" s="562">
        <v>0</v>
      </c>
      <c r="E15" s="562">
        <v>0</v>
      </c>
      <c r="F15" s="566">
        <f t="shared" si="0"/>
        <v>0</v>
      </c>
      <c r="G15" s="567">
        <f t="shared" si="1"/>
        <v>0</v>
      </c>
    </row>
    <row r="16" spans="1:8" ht="25.5">
      <c r="A16" s="564"/>
      <c r="B16" s="565" t="s">
        <v>40</v>
      </c>
      <c r="C16" s="562">
        <v>-5337986</v>
      </c>
      <c r="D16" s="562">
        <v>162601</v>
      </c>
      <c r="E16" s="562">
        <v>232560</v>
      </c>
      <c r="F16" s="566">
        <f t="shared" si="0"/>
        <v>-5407945</v>
      </c>
      <c r="G16" s="567">
        <f t="shared" si="1"/>
        <v>-69959</v>
      </c>
    </row>
    <row r="17" spans="1:8" ht="20.100000000000001" customHeight="1">
      <c r="A17" s="564"/>
      <c r="B17" s="565" t="s">
        <v>42</v>
      </c>
      <c r="C17" s="562">
        <v>0</v>
      </c>
      <c r="D17" s="562">
        <v>0</v>
      </c>
      <c r="E17" s="562">
        <v>0</v>
      </c>
      <c r="F17" s="566">
        <f t="shared" si="0"/>
        <v>0</v>
      </c>
      <c r="G17" s="567">
        <f t="shared" si="1"/>
        <v>0</v>
      </c>
    </row>
    <row r="18" spans="1:8" ht="20.100000000000001" customHeight="1">
      <c r="A18" s="560"/>
      <c r="B18" s="561"/>
      <c r="C18" s="562"/>
      <c r="D18" s="562"/>
      <c r="E18" s="562"/>
      <c r="F18" s="562"/>
      <c r="G18" s="563"/>
    </row>
    <row r="19" spans="1:8" ht="20.100000000000001" customHeight="1">
      <c r="A19" s="560"/>
      <c r="B19" s="561" t="s">
        <v>47</v>
      </c>
      <c r="C19" s="557">
        <f>SUM(C20:C28)</f>
        <v>91731345</v>
      </c>
      <c r="D19" s="557">
        <f>SUM(D20:D28)</f>
        <v>498190</v>
      </c>
      <c r="E19" s="557">
        <f>SUM(E20:E28)</f>
        <v>10345630</v>
      </c>
      <c r="F19" s="558">
        <f>C19+D19-E19</f>
        <v>81883905</v>
      </c>
      <c r="G19" s="559">
        <f>F19-C19</f>
        <v>-9847440</v>
      </c>
      <c r="H19" s="410" t="str">
        <f>IF(F19&lt;&gt;'ETCA-I-01'!B31,"ERROR!!!!! EL MONTO NO COINCIDE CON LO REPORTADO EN EL FORMATO ETCA-I-01 EN EL TOTAL","")</f>
        <v/>
      </c>
    </row>
    <row r="20" spans="1:8" ht="20.100000000000001" customHeight="1">
      <c r="A20" s="564"/>
      <c r="B20" s="565" t="s">
        <v>49</v>
      </c>
      <c r="C20" s="562">
        <v>0</v>
      </c>
      <c r="D20" s="562">
        <v>0</v>
      </c>
      <c r="E20" s="562">
        <v>0</v>
      </c>
      <c r="F20" s="566">
        <f>C20+D20-E20</f>
        <v>0</v>
      </c>
      <c r="G20" s="567">
        <f>F20-C20</f>
        <v>0</v>
      </c>
    </row>
    <row r="21" spans="1:8" ht="25.5">
      <c r="A21" s="564"/>
      <c r="B21" s="565" t="s">
        <v>51</v>
      </c>
      <c r="C21" s="562">
        <v>0</v>
      </c>
      <c r="D21" s="562">
        <v>0</v>
      </c>
      <c r="E21" s="562">
        <v>0</v>
      </c>
      <c r="F21" s="566">
        <f t="shared" ref="F21:F26" si="2">C21+D21-E21</f>
        <v>0</v>
      </c>
      <c r="G21" s="567">
        <f t="shared" ref="G21:G26" si="3">F21-C21</f>
        <v>0</v>
      </c>
    </row>
    <row r="22" spans="1:8" ht="25.5">
      <c r="A22" s="564"/>
      <c r="B22" s="565" t="s">
        <v>53</v>
      </c>
      <c r="C22" s="562">
        <v>21655591</v>
      </c>
      <c r="D22" s="562">
        <v>0</v>
      </c>
      <c r="E22" s="562">
        <v>0</v>
      </c>
      <c r="F22" s="566">
        <f t="shared" si="2"/>
        <v>21655591</v>
      </c>
      <c r="G22" s="567">
        <f t="shared" si="3"/>
        <v>0</v>
      </c>
    </row>
    <row r="23" spans="1:8" ht="20.100000000000001" customHeight="1">
      <c r="A23" s="564"/>
      <c r="B23" s="565" t="s">
        <v>55</v>
      </c>
      <c r="C23" s="562">
        <v>108963297</v>
      </c>
      <c r="D23" s="562">
        <v>296897</v>
      </c>
      <c r="E23" s="562">
        <v>0</v>
      </c>
      <c r="F23" s="566">
        <f t="shared" si="2"/>
        <v>109260194</v>
      </c>
      <c r="G23" s="567">
        <f t="shared" si="3"/>
        <v>296897</v>
      </c>
    </row>
    <row r="24" spans="1:8" ht="20.100000000000001" customHeight="1">
      <c r="A24" s="564"/>
      <c r="B24" s="565" t="s">
        <v>57</v>
      </c>
      <c r="C24" s="562">
        <v>247385</v>
      </c>
      <c r="D24" s="562">
        <v>0</v>
      </c>
      <c r="E24" s="562">
        <v>0</v>
      </c>
      <c r="F24" s="566">
        <f t="shared" si="2"/>
        <v>247385</v>
      </c>
      <c r="G24" s="567">
        <f t="shared" si="3"/>
        <v>0</v>
      </c>
    </row>
    <row r="25" spans="1:8" ht="25.5">
      <c r="A25" s="564"/>
      <c r="B25" s="565" t="s">
        <v>59</v>
      </c>
      <c r="C25" s="562">
        <v>-65624629</v>
      </c>
      <c r="D25" s="562">
        <v>0</v>
      </c>
      <c r="E25" s="562">
        <v>10015064</v>
      </c>
      <c r="F25" s="566">
        <f t="shared" si="2"/>
        <v>-75639693</v>
      </c>
      <c r="G25" s="567">
        <f t="shared" si="3"/>
        <v>-10015064</v>
      </c>
    </row>
    <row r="26" spans="1:8" ht="20.100000000000001" customHeight="1">
      <c r="A26" s="564"/>
      <c r="B26" s="565" t="s">
        <v>61</v>
      </c>
      <c r="C26" s="562">
        <v>12865298</v>
      </c>
      <c r="D26" s="562">
        <v>201293</v>
      </c>
      <c r="E26" s="562">
        <v>330566</v>
      </c>
      <c r="F26" s="566">
        <f t="shared" si="2"/>
        <v>12736025</v>
      </c>
      <c r="G26" s="567">
        <f t="shared" si="3"/>
        <v>-129273</v>
      </c>
    </row>
    <row r="27" spans="1:8" ht="25.5">
      <c r="A27" s="564"/>
      <c r="B27" s="565" t="s">
        <v>62</v>
      </c>
      <c r="C27" s="562">
        <v>0</v>
      </c>
      <c r="D27" s="562">
        <v>0</v>
      </c>
      <c r="E27" s="562">
        <v>0</v>
      </c>
      <c r="F27" s="566">
        <f>C27+D27-E27</f>
        <v>0</v>
      </c>
      <c r="G27" s="567">
        <f>F27-C27</f>
        <v>0</v>
      </c>
    </row>
    <row r="28" spans="1:8" ht="20.100000000000001" customHeight="1">
      <c r="A28" s="564"/>
      <c r="B28" s="565" t="s">
        <v>63</v>
      </c>
      <c r="C28" s="562">
        <v>13624403</v>
      </c>
      <c r="D28" s="562">
        <v>0</v>
      </c>
      <c r="E28" s="562">
        <v>0</v>
      </c>
      <c r="F28" s="566">
        <f>C28+D28-E28</f>
        <v>13624403</v>
      </c>
      <c r="G28" s="567">
        <f>F28-C28</f>
        <v>0</v>
      </c>
    </row>
    <row r="29" spans="1:8" ht="20.100000000000001" customHeight="1" thickBot="1">
      <c r="A29" s="568"/>
      <c r="B29" s="569"/>
      <c r="C29" s="570"/>
      <c r="D29" s="570"/>
      <c r="E29" s="570"/>
      <c r="F29" s="570"/>
      <c r="G29" s="571"/>
    </row>
    <row r="30" spans="1:8" ht="20.100000000000001" customHeight="1">
      <c r="A30" s="581" t="s">
        <v>247</v>
      </c>
      <c r="B30" s="273"/>
      <c r="C30" s="502"/>
      <c r="D30" s="502"/>
      <c r="E30" s="502"/>
      <c r="F30" s="502"/>
      <c r="G30" s="502"/>
    </row>
    <row r="31" spans="1:8" ht="20.100000000000001" customHeight="1">
      <c r="A31" s="492"/>
      <c r="B31" s="492"/>
      <c r="C31" s="502"/>
      <c r="D31" s="502"/>
      <c r="E31" s="502"/>
      <c r="F31" s="502"/>
      <c r="G31" s="502"/>
    </row>
    <row r="32" spans="1:8" ht="20.100000000000001" customHeight="1">
      <c r="A32" s="492"/>
      <c r="B32" s="492" t="s">
        <v>248</v>
      </c>
      <c r="C32" s="502"/>
      <c r="D32" s="502" t="s">
        <v>248</v>
      </c>
      <c r="E32" s="502"/>
      <c r="F32" s="502"/>
      <c r="G32" s="502"/>
    </row>
    <row r="33" spans="1:7" ht="20.100000000000001" customHeight="1">
      <c r="A33" s="492"/>
      <c r="B33" s="492"/>
      <c r="C33" s="502"/>
      <c r="D33" s="502"/>
      <c r="E33" s="502"/>
      <c r="F33" s="502"/>
      <c r="G33" s="502"/>
    </row>
    <row r="34" spans="1:7">
      <c r="A34" s="273" t="s">
        <v>248</v>
      </c>
      <c r="B34" s="273"/>
      <c r="C34" s="273"/>
      <c r="D34" s="273"/>
      <c r="E34" s="273"/>
      <c r="F34" s="273"/>
      <c r="G34" s="273"/>
    </row>
  </sheetData>
  <sheetProtection sheet="1" scenarios="1"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worksheet>
</file>

<file path=xl/worksheets/sheet9.xml><?xml version="1.0" encoding="utf-8"?>
<worksheet xmlns="http://schemas.openxmlformats.org/spreadsheetml/2006/main" xmlns:r="http://schemas.openxmlformats.org/officeDocument/2006/relationships">
  <dimension ref="A1:G48"/>
  <sheetViews>
    <sheetView view="pageBreakPreview" topLeftCell="A22" zoomScale="90" zoomScaleSheetLayoutView="90" workbookViewId="0">
      <selection activeCell="F39" sqref="F39"/>
    </sheetView>
  </sheetViews>
  <sheetFormatPr baseColWidth="10" defaultColWidth="11.28515625" defaultRowHeight="16.5"/>
  <cols>
    <col min="1" max="1" width="2.140625" style="104" customWidth="1"/>
    <col min="2" max="2" width="28.28515625" style="104" customWidth="1"/>
    <col min="3" max="6" width="16.7109375" style="104" customWidth="1"/>
    <col min="7" max="7" width="79" style="104" customWidth="1"/>
    <col min="8" max="16384" width="11.28515625" style="104"/>
  </cols>
  <sheetData>
    <row r="1" spans="1:7" s="121" customFormat="1" ht="18">
      <c r="A1" s="1251" t="s">
        <v>23</v>
      </c>
      <c r="B1" s="1251"/>
      <c r="C1" s="1251"/>
      <c r="D1" s="1251"/>
      <c r="E1" s="1251"/>
      <c r="F1" s="1251"/>
      <c r="G1" s="418"/>
    </row>
    <row r="2" spans="1:7" s="163" customFormat="1" ht="15.75">
      <c r="A2" s="1251" t="s">
        <v>6</v>
      </c>
      <c r="B2" s="1251"/>
      <c r="C2" s="1251"/>
      <c r="D2" s="1251"/>
      <c r="E2" s="1251"/>
      <c r="F2" s="1251"/>
    </row>
    <row r="3" spans="1:7" s="163" customFormat="1" ht="15.75">
      <c r="A3" s="1252" t="str">
        <f>'ETCA-I-01'!A3</f>
        <v>TELEVISORA DE HERMOSILLO, S.A. de C.V.</v>
      </c>
      <c r="B3" s="1252"/>
      <c r="C3" s="1252"/>
      <c r="D3" s="1252"/>
      <c r="E3" s="1252"/>
      <c r="F3" s="1252"/>
    </row>
    <row r="4" spans="1:7" s="163" customFormat="1">
      <c r="A4" s="1253" t="str">
        <f>'ETCA-I-03'!A4:D4</f>
        <v>Del 01 de Enero al 30 de Septiembre de 2019</v>
      </c>
      <c r="B4" s="1253"/>
      <c r="C4" s="1253"/>
      <c r="D4" s="1253"/>
      <c r="E4" s="1253"/>
      <c r="F4" s="1253"/>
    </row>
    <row r="5" spans="1:7" s="165" customFormat="1" ht="17.25" thickBot="1">
      <c r="A5" s="164"/>
      <c r="B5" s="164"/>
      <c r="C5" s="1254" t="s">
        <v>289</v>
      </c>
      <c r="D5" s="1254"/>
      <c r="E5" s="49"/>
      <c r="F5" s="164"/>
    </row>
    <row r="6" spans="1:7" s="173" customFormat="1" ht="37.5" customHeight="1" thickBot="1">
      <c r="A6" s="1265" t="s">
        <v>290</v>
      </c>
      <c r="B6" s="1266"/>
      <c r="C6" s="171" t="s">
        <v>291</v>
      </c>
      <c r="D6" s="171" t="s">
        <v>292</v>
      </c>
      <c r="E6" s="171" t="s">
        <v>293</v>
      </c>
      <c r="F6" s="172" t="s">
        <v>294</v>
      </c>
    </row>
    <row r="7" spans="1:7">
      <c r="A7" s="1259"/>
      <c r="B7" s="1260"/>
      <c r="C7" s="174"/>
      <c r="D7" s="174"/>
      <c r="E7" s="175"/>
      <c r="F7" s="176"/>
    </row>
    <row r="8" spans="1:7">
      <c r="A8" s="1261" t="s">
        <v>295</v>
      </c>
      <c r="B8" s="1262"/>
      <c r="C8" s="177"/>
      <c r="D8" s="177"/>
      <c r="E8" s="177"/>
      <c r="F8" s="178"/>
    </row>
    <row r="9" spans="1:7">
      <c r="A9" s="1263" t="s">
        <v>296</v>
      </c>
      <c r="B9" s="1264"/>
      <c r="C9" s="177"/>
      <c r="D9" s="177"/>
      <c r="E9" s="177"/>
      <c r="F9" s="178"/>
    </row>
    <row r="10" spans="1:7">
      <c r="A10" s="1255" t="s">
        <v>297</v>
      </c>
      <c r="B10" s="1256"/>
      <c r="C10" s="179"/>
      <c r="D10" s="179"/>
      <c r="E10" s="192">
        <f>SUM(E11:E13)</f>
        <v>9999984</v>
      </c>
      <c r="F10" s="193">
        <f>SUM(F11:F13)</f>
        <v>9999984</v>
      </c>
    </row>
    <row r="11" spans="1:7" ht="25.5">
      <c r="A11" s="807"/>
      <c r="B11" s="181" t="s">
        <v>298</v>
      </c>
      <c r="C11" s="939" t="s">
        <v>1135</v>
      </c>
      <c r="D11" s="939" t="s">
        <v>1136</v>
      </c>
      <c r="E11" s="179">
        <v>9999984</v>
      </c>
      <c r="F11" s="180">
        <v>9999984</v>
      </c>
    </row>
    <row r="12" spans="1:7">
      <c r="A12" s="182"/>
      <c r="B12" s="181" t="s">
        <v>299</v>
      </c>
      <c r="C12" s="183"/>
      <c r="D12" s="183"/>
      <c r="E12" s="183"/>
      <c r="F12" s="184"/>
    </row>
    <row r="13" spans="1:7">
      <c r="A13" s="182"/>
      <c r="B13" s="181" t="s">
        <v>300</v>
      </c>
      <c r="C13" s="183"/>
      <c r="D13" s="183"/>
      <c r="E13" s="183"/>
      <c r="F13" s="184"/>
    </row>
    <row r="14" spans="1:7">
      <c r="A14" s="182"/>
      <c r="B14" s="185"/>
      <c r="C14" s="183"/>
      <c r="D14" s="183"/>
      <c r="E14" s="183"/>
      <c r="F14" s="184"/>
    </row>
    <row r="15" spans="1:7">
      <c r="A15" s="1255" t="s">
        <v>301</v>
      </c>
      <c r="B15" s="1256"/>
      <c r="C15" s="179"/>
      <c r="D15" s="179"/>
      <c r="E15" s="192">
        <f>SUM(E16:E19)</f>
        <v>0</v>
      </c>
      <c r="F15" s="193">
        <f>SUM(F16:F19)</f>
        <v>0</v>
      </c>
    </row>
    <row r="16" spans="1:7">
      <c r="A16" s="182"/>
      <c r="B16" s="181" t="s">
        <v>302</v>
      </c>
      <c r="C16" s="183"/>
      <c r="D16" s="183"/>
      <c r="E16" s="183">
        <v>0</v>
      </c>
      <c r="F16" s="184"/>
    </row>
    <row r="17" spans="1:7">
      <c r="A17" s="807"/>
      <c r="B17" s="181" t="s">
        <v>303</v>
      </c>
      <c r="C17" s="183"/>
      <c r="D17" s="183"/>
      <c r="E17" s="183"/>
      <c r="F17" s="184"/>
    </row>
    <row r="18" spans="1:7">
      <c r="A18" s="807"/>
      <c r="B18" s="181" t="s">
        <v>299</v>
      </c>
      <c r="C18" s="179"/>
      <c r="D18" s="179"/>
      <c r="E18" s="179"/>
      <c r="F18" s="180"/>
    </row>
    <row r="19" spans="1:7">
      <c r="A19" s="182"/>
      <c r="B19" s="181" t="s">
        <v>300</v>
      </c>
      <c r="C19" s="183"/>
      <c r="D19" s="183"/>
      <c r="E19" s="183"/>
      <c r="F19" s="184"/>
    </row>
    <row r="20" spans="1:7">
      <c r="A20" s="807"/>
      <c r="B20" s="808"/>
      <c r="C20" s="179"/>
      <c r="D20" s="179"/>
      <c r="E20" s="179"/>
      <c r="F20" s="180"/>
    </row>
    <row r="21" spans="1:7">
      <c r="A21" s="186"/>
      <c r="B21" s="187" t="s">
        <v>304</v>
      </c>
      <c r="C21" s="177"/>
      <c r="D21" s="177"/>
      <c r="E21" s="194">
        <f>E10+E15</f>
        <v>9999984</v>
      </c>
      <c r="F21" s="195">
        <f>F10+F15</f>
        <v>9999984</v>
      </c>
      <c r="G21" s="318"/>
    </row>
    <row r="22" spans="1:7">
      <c r="A22" s="186"/>
      <c r="B22" s="187"/>
      <c r="C22" s="188"/>
      <c r="D22" s="188"/>
      <c r="E22" s="188"/>
      <c r="F22" s="189"/>
    </row>
    <row r="23" spans="1:7">
      <c r="A23" s="1263" t="s">
        <v>305</v>
      </c>
      <c r="B23" s="1264"/>
      <c r="C23" s="177"/>
      <c r="D23" s="177"/>
      <c r="E23" s="177"/>
      <c r="F23" s="178"/>
    </row>
    <row r="24" spans="1:7">
      <c r="A24" s="1255" t="s">
        <v>297</v>
      </c>
      <c r="B24" s="1256"/>
      <c r="C24" s="179"/>
      <c r="D24" s="179"/>
      <c r="E24" s="192">
        <f>SUM(E25:E27)</f>
        <v>52500060</v>
      </c>
      <c r="F24" s="193">
        <f>SUM(F25:F27)</f>
        <v>45000072</v>
      </c>
    </row>
    <row r="25" spans="1:7" ht="25.5">
      <c r="A25" s="807"/>
      <c r="B25" s="181" t="s">
        <v>298</v>
      </c>
      <c r="C25" s="939" t="s">
        <v>1135</v>
      </c>
      <c r="D25" s="939" t="s">
        <v>1136</v>
      </c>
      <c r="E25" s="179">
        <v>52500060</v>
      </c>
      <c r="F25" s="180">
        <v>45000072</v>
      </c>
    </row>
    <row r="26" spans="1:7">
      <c r="A26" s="182"/>
      <c r="B26" s="181" t="s">
        <v>299</v>
      </c>
      <c r="C26" s="183"/>
      <c r="D26" s="183"/>
      <c r="E26" s="183"/>
      <c r="F26" s="184"/>
    </row>
    <row r="27" spans="1:7">
      <c r="A27" s="182"/>
      <c r="B27" s="181" t="s">
        <v>300</v>
      </c>
      <c r="C27" s="183"/>
      <c r="D27" s="183"/>
      <c r="E27" s="183"/>
      <c r="F27" s="184"/>
    </row>
    <row r="28" spans="1:7">
      <c r="A28" s="182"/>
      <c r="B28" s="185"/>
      <c r="C28" s="183"/>
      <c r="D28" s="183"/>
      <c r="E28" s="183"/>
      <c r="F28" s="184"/>
    </row>
    <row r="29" spans="1:7">
      <c r="A29" s="1255" t="s">
        <v>301</v>
      </c>
      <c r="B29" s="1256"/>
      <c r="C29" s="179"/>
      <c r="D29" s="179"/>
      <c r="E29" s="192">
        <f>SUM(E30:E33)</f>
        <v>0</v>
      </c>
      <c r="F29" s="193">
        <f>SUM(F30:F33)</f>
        <v>0</v>
      </c>
    </row>
    <row r="30" spans="1:7">
      <c r="A30" s="182"/>
      <c r="B30" s="181" t="s">
        <v>302</v>
      </c>
      <c r="C30" s="183"/>
      <c r="D30" s="183"/>
      <c r="E30" s="183"/>
      <c r="F30" s="184"/>
    </row>
    <row r="31" spans="1:7">
      <c r="A31" s="807"/>
      <c r="B31" s="181" t="s">
        <v>303</v>
      </c>
      <c r="C31" s="183"/>
      <c r="D31" s="183"/>
      <c r="E31" s="183"/>
      <c r="F31" s="184"/>
    </row>
    <row r="32" spans="1:7">
      <c r="A32" s="807"/>
      <c r="B32" s="181" t="s">
        <v>299</v>
      </c>
      <c r="C32" s="179"/>
      <c r="D32" s="179"/>
      <c r="E32" s="179"/>
      <c r="F32" s="180"/>
    </row>
    <row r="33" spans="1:7">
      <c r="A33" s="182"/>
      <c r="B33" s="181" t="s">
        <v>300</v>
      </c>
      <c r="C33" s="183"/>
      <c r="D33" s="183"/>
      <c r="E33" s="183"/>
      <c r="F33" s="184"/>
    </row>
    <row r="34" spans="1:7">
      <c r="A34" s="807"/>
      <c r="B34" s="808"/>
      <c r="C34" s="179"/>
      <c r="D34" s="179"/>
      <c r="E34" s="179"/>
      <c r="F34" s="180"/>
    </row>
    <row r="35" spans="1:7">
      <c r="A35" s="186"/>
      <c r="B35" s="187" t="s">
        <v>306</v>
      </c>
      <c r="C35" s="177"/>
      <c r="D35" s="177"/>
      <c r="E35" s="194">
        <f>E24+E29</f>
        <v>52500060</v>
      </c>
      <c r="F35" s="195">
        <f>F24+F29</f>
        <v>45000072</v>
      </c>
      <c r="G35" s="318"/>
    </row>
    <row r="36" spans="1:7">
      <c r="A36" s="182"/>
      <c r="B36" s="185"/>
      <c r="C36" s="183"/>
      <c r="D36" s="183"/>
      <c r="E36" s="183"/>
      <c r="F36" s="184"/>
    </row>
    <row r="37" spans="1:7">
      <c r="A37" s="182"/>
      <c r="B37" s="181" t="s">
        <v>307</v>
      </c>
      <c r="C37" s="939" t="s">
        <v>1135</v>
      </c>
      <c r="D37" s="939" t="s">
        <v>1137</v>
      </c>
      <c r="E37" s="183">
        <v>31581981</v>
      </c>
      <c r="F37" s="184">
        <v>44490219</v>
      </c>
    </row>
    <row r="38" spans="1:7">
      <c r="A38" s="182"/>
      <c r="B38" s="185"/>
      <c r="C38" s="183"/>
      <c r="D38" s="183"/>
      <c r="E38" s="183"/>
      <c r="F38" s="184"/>
    </row>
    <row r="39" spans="1:7">
      <c r="A39" s="807"/>
      <c r="B39" s="808" t="s">
        <v>308</v>
      </c>
      <c r="C39" s="177"/>
      <c r="D39" s="177"/>
      <c r="E39" s="194">
        <f>E37+E35+E21</f>
        <v>94082025</v>
      </c>
      <c r="F39" s="195">
        <f>F37+F35+F21</f>
        <v>99490275</v>
      </c>
      <c r="G39" s="318" t="str">
        <f>IF((F39-'ETCA-I-01'!F33)&gt;0.9,"ERROR!!!!!, NO COINCIDE CON LO REPORTADO EN EL ETCA-I-01 EN EL MISMO RUBRO","")</f>
        <v/>
      </c>
    </row>
    <row r="40" spans="1:7" ht="5.25" customHeight="1" thickBot="1">
      <c r="A40" s="1257"/>
      <c r="B40" s="1258"/>
      <c r="C40" s="190"/>
      <c r="D40" s="190"/>
      <c r="E40" s="190"/>
      <c r="F40" s="191"/>
    </row>
    <row r="41" spans="1:7" ht="11.1" customHeight="1">
      <c r="A41" s="120" t="s">
        <v>247</v>
      </c>
      <c r="F41" s="484"/>
    </row>
    <row r="42" spans="1:7" ht="11.1" customHeight="1">
      <c r="A42" s="120"/>
      <c r="F42" s="484"/>
    </row>
    <row r="43" spans="1:7" ht="11.1" customHeight="1">
      <c r="A43" s="120"/>
      <c r="F43" s="484"/>
    </row>
    <row r="44" spans="1:7" ht="11.1" customHeight="1">
      <c r="A44" s="484"/>
      <c r="B44" s="484"/>
      <c r="C44" s="484"/>
      <c r="D44" s="484"/>
      <c r="E44" s="484"/>
      <c r="F44" s="484"/>
    </row>
    <row r="45" spans="1:7" ht="11.1" customHeight="1">
      <c r="A45" s="484"/>
      <c r="B45" s="484"/>
      <c r="C45" s="484"/>
      <c r="D45" s="484"/>
      <c r="E45" s="484"/>
      <c r="F45" s="484"/>
    </row>
    <row r="46" spans="1:7" ht="11.1" customHeight="1">
      <c r="A46" s="484"/>
      <c r="B46" s="484" t="s">
        <v>248</v>
      </c>
      <c r="C46" s="484"/>
      <c r="D46" s="484"/>
      <c r="E46" s="484"/>
      <c r="F46" s="484"/>
    </row>
    <row r="47" spans="1:7" ht="11.1" customHeight="1">
      <c r="A47" s="484"/>
      <c r="B47" s="484"/>
      <c r="C47" s="484"/>
      <c r="D47" s="484"/>
      <c r="E47" s="484"/>
      <c r="F47" s="484"/>
    </row>
    <row r="48" spans="1:7">
      <c r="A48" s="482" t="s">
        <v>248</v>
      </c>
      <c r="B48" s="482"/>
      <c r="C48" s="482"/>
      <c r="D48" s="482"/>
      <c r="E48" s="482"/>
      <c r="F48" s="482"/>
    </row>
  </sheetData>
  <sheetProtection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ageMargins left="0.70866141732283472" right="0.70866141732283472" top="0.74803149606299213" bottom="0.74803149606299213" header="0.31496062992125984" footer="0.31496062992125984"/>
  <pageSetup scale="90" orientation="portrait" horizontalDpi="1200" verticalDpi="1200" r:id="rId1"/>
  <colBreaks count="1" manualBreakCount="1">
    <brk id="6"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43</vt:i4>
      </vt:variant>
    </vt:vector>
  </HeadingPairs>
  <TitlesOfParts>
    <vt:vector size="83"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ETCA-III-03</vt:lpstr>
      <vt:lpstr>ETCA-III-04</vt:lpstr>
      <vt:lpstr>ETCA-III-05</vt:lpstr>
      <vt:lpstr>ETCA-IV-01</vt:lpstr>
      <vt:lpstr>ETCA-IV-02</vt:lpstr>
      <vt:lpstr>ETCA-IV-03</vt:lpstr>
      <vt:lpstr>ANEXO A</vt:lpstr>
      <vt:lpstr>ANEXO B</vt:lpstr>
      <vt:lpstr>ANEXO C</vt:lpstr>
      <vt:lpstr>'ANEXO B'!Área_de_impresión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'ETCA-II-05'!Área_de_impresión</vt:lpstr>
      <vt:lpstr>'ETCA-II-06'!Área_de_impresión</vt:lpstr>
      <vt:lpstr>'ETCA-II-07'!Área_de_impresión</vt:lpstr>
      <vt:lpstr>'ETCA-II-08'!Área_de_impresión</vt:lpstr>
      <vt:lpstr>'ETCA-II-09'!Área_de_impresión</vt:lpstr>
      <vt:lpstr>'ETCA-II-10'!Área_de_impresión</vt:lpstr>
      <vt:lpstr>'ETCA-II-11'!Área_de_impresión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'Lista  FORMATOS  '!Área_de_impresión</vt:lpstr>
      <vt:lpstr>'ANEXO A'!Títulos_a_imprimir</vt:lpstr>
      <vt:lpstr>'ANEXO C'!Títulos_a_imprimir</vt:lpstr>
      <vt:lpstr>'ETCA-I-02'!Títulos_a_imprimir</vt:lpstr>
      <vt:lpstr>'ETCA-I-03'!Títulos_a_imprimir</vt:lpstr>
      <vt:lpstr>'ETCA-II-01'!Títulos_a_imprimir</vt:lpstr>
      <vt:lpstr>'ETCA-II-02'!Títulos_a_imprimir</vt:lpstr>
      <vt:lpstr>'ETCA-II-12'!Títulos_a_imprimir</vt:lpstr>
      <vt:lpstr>'ETCA-II-13'!Títulos_a_imprimir</vt:lpstr>
      <vt:lpstr>'ETCA-III-05'!Títulos_a_imprimir</vt:lpstr>
      <vt:lpstr>'ETCA-IV-02'!Títulos_a_imprimir</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 </cp:lastModifiedBy>
  <cp:revision/>
  <cp:lastPrinted>2019-10-14T16:41:36Z</cp:lastPrinted>
  <dcterms:created xsi:type="dcterms:W3CDTF">2014-03-28T01:13:38Z</dcterms:created>
  <dcterms:modified xsi:type="dcterms:W3CDTF">2019-10-17T18:56:59Z</dcterms:modified>
</cp:coreProperties>
</file>