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19995" windowHeight="9465" activeTab="1"/>
  </bookViews>
  <sheets>
    <sheet name="EVTOP_01 _(1er.) " sheetId="4" r:id="rId1"/>
    <sheet name="EVTOP-04 (1er.)" sheetId="3" r:id="rId2"/>
    <sheet name="EVTOP_02 _(1er..)" sheetId="2" r:id="rId3"/>
    <sheet name="EVTOP_03 _(1er.)" sheetId="1" r:id="rId4"/>
  </sheets>
  <externalReferences>
    <externalReference r:id="rId5"/>
    <externalReference r:id="rId6"/>
  </externalReferences>
  <definedNames>
    <definedName name="_xlnm.Print_Area" localSheetId="0">'EVTOP_01 _(1er.) '!$A$1:$J$42</definedName>
    <definedName name="_xlnm.Print_Area" localSheetId="2">'EVTOP_02 _(1er..)'!$A$1:$H$25</definedName>
    <definedName name="_xlnm.Print_Area" localSheetId="3">'EVTOP_03 _(1er.)'!$A$1:$P$28</definedName>
    <definedName name="_xlnm.Print_Area" localSheetId="1">'EVTOP-04 (1er.)'!$A$1:$G$29</definedName>
    <definedName name="Excel_BuiltIn__FilterDatabase_1" localSheetId="3">'EVTOP_03 _(1er.)'!$F$12:$F$30</definedName>
    <definedName name="Excel_BuiltIn__FilterDatabase_1" localSheetId="1">'[1]EVTOP_03 _(3er.)__ (2)'!$F$12:$F$30</definedName>
    <definedName name="Excel_BuiltIn__FilterDatabase_1">'EVTOP_03 _(1er.)'!$F$12:$F$30</definedName>
    <definedName name="_xlnm.Print_Titles" localSheetId="0">'EVTOP_01 _(1er.) '!$1:$6</definedName>
    <definedName name="_xlnm.Print_Titles" localSheetId="3">'EVTOP_03 _(1er.)'!$3:$10</definedName>
  </definedNames>
  <calcPr calcId="125725"/>
</workbook>
</file>

<file path=xl/calcChain.xml><?xml version="1.0" encoding="utf-8"?>
<calcChain xmlns="http://schemas.openxmlformats.org/spreadsheetml/2006/main">
  <c r="O11" i="1"/>
  <c r="O12"/>
  <c r="O13"/>
  <c r="O14"/>
  <c r="O15"/>
  <c r="O16"/>
  <c r="O17"/>
  <c r="O18"/>
  <c r="O19"/>
  <c r="O20"/>
  <c r="O21"/>
  <c r="P21" s="1"/>
  <c r="O22"/>
  <c r="P22" s="1"/>
  <c r="H14" i="4"/>
  <c r="H13"/>
  <c r="H12"/>
  <c r="H11"/>
  <c r="H10"/>
  <c r="F32"/>
  <c r="E32"/>
  <c r="D32"/>
  <c r="C32"/>
  <c r="B32"/>
  <c r="G29"/>
  <c r="H29" s="1"/>
  <c r="G28"/>
  <c r="H28" s="1"/>
  <c r="G27"/>
  <c r="H27" s="1"/>
  <c r="I27" s="1"/>
  <c r="G26"/>
  <c r="G25"/>
  <c r="H25" s="1"/>
  <c r="G24"/>
  <c r="G23"/>
  <c r="H23" s="1"/>
  <c r="G22"/>
  <c r="G21"/>
  <c r="H21" s="1"/>
  <c r="F15"/>
  <c r="F34" s="1"/>
  <c r="E15"/>
  <c r="D15"/>
  <c r="D34" s="1"/>
  <c r="C15"/>
  <c r="C34" s="1"/>
  <c r="B15"/>
  <c r="B34" s="1"/>
  <c r="G14"/>
  <c r="I14" s="1"/>
  <c r="G13"/>
  <c r="I13" s="1"/>
  <c r="G12"/>
  <c r="I12" s="1"/>
  <c r="G11"/>
  <c r="I11" s="1"/>
  <c r="G10"/>
  <c r="F21" i="2"/>
  <c r="G21" s="1"/>
  <c r="E21"/>
  <c r="D21"/>
  <c r="C21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P20" i="1"/>
  <c r="P19"/>
  <c r="P18"/>
  <c r="P17"/>
  <c r="P16"/>
  <c r="P15"/>
  <c r="P14"/>
  <c r="P13"/>
  <c r="P12"/>
  <c r="P11"/>
  <c r="H21" i="2" l="1"/>
  <c r="H26" i="4"/>
  <c r="I26" s="1"/>
  <c r="I25"/>
  <c r="H24"/>
  <c r="I24" s="1"/>
  <c r="I23"/>
  <c r="H22"/>
  <c r="I22" s="1"/>
  <c r="I29"/>
  <c r="I28"/>
  <c r="E34"/>
  <c r="G15"/>
  <c r="G32"/>
  <c r="G34" s="1"/>
  <c r="I21"/>
  <c r="H32" l="1"/>
  <c r="I32" s="1"/>
  <c r="I10"/>
  <c r="H15"/>
  <c r="H34" l="1"/>
  <c r="I34" s="1"/>
  <c r="I15"/>
</calcChain>
</file>

<file path=xl/sharedStrings.xml><?xml version="1.0" encoding="utf-8"?>
<sst xmlns="http://schemas.openxmlformats.org/spreadsheetml/2006/main" count="184" uniqueCount="127">
  <si>
    <t>SISTEMA ESTATAL DE EVALUACION DEL DESEMPEÑO</t>
  </si>
  <si>
    <t>EVTOP-03</t>
  </si>
  <si>
    <t xml:space="preserve"> </t>
  </si>
  <si>
    <t>ORGANISMO:  TELEVISORA DE HERMOSILLO, S.A. DE C.V.</t>
  </si>
  <si>
    <t>CLAVE</t>
  </si>
  <si>
    <t>NO.</t>
  </si>
  <si>
    <t>DESCRIPCIÓN</t>
  </si>
  <si>
    <t>UNIDAD</t>
  </si>
  <si>
    <t>M E T A S</t>
  </si>
  <si>
    <t>AVANCE FISICO %</t>
  </si>
  <si>
    <t>DE</t>
  </si>
  <si>
    <t>ORIGINAL ANUAL</t>
  </si>
  <si>
    <t>MODIFICADO ANUAL</t>
  </si>
  <si>
    <t>CALENDARIO</t>
  </si>
  <si>
    <t>REALIZADO</t>
  </si>
  <si>
    <t>MEDIDA</t>
  </si>
  <si>
    <t>1ER. TRIM.</t>
  </si>
  <si>
    <t>2DO. TRIM.</t>
  </si>
  <si>
    <t>3ER. TRIM.</t>
  </si>
  <si>
    <t>4TO. TRIM.</t>
  </si>
  <si>
    <t>3ER. TRIM</t>
  </si>
  <si>
    <t>ACUMULADO</t>
  </si>
  <si>
    <t>01</t>
  </si>
  <si>
    <t>Informe ejecutivo sobre la situación Presupuestal y Financiera de Televisora de Hermosillo, S.A. de C.V.</t>
  </si>
  <si>
    <t>Informe</t>
  </si>
  <si>
    <t>02</t>
  </si>
  <si>
    <t>Programas Educativos, culturales, deportivo y de entretenimiento con producción y apoyos propios que se realizan en TELEMAX y se transmiten vía satélite con cobertura estatal, nacional e internacional.</t>
  </si>
  <si>
    <t>Programa</t>
  </si>
  <si>
    <t>03</t>
  </si>
  <si>
    <t>Programas Educativos, culturales, deportivos y  de entretenimiento con producción y apoyos externos que se realizan en instituciones,agencias de publicidad y organismos fuera de TELEMAX cuidando especialmente su calidad y contenido que se transmiten vías</t>
  </si>
  <si>
    <t xml:space="preserve">Programa </t>
  </si>
  <si>
    <t>04</t>
  </si>
  <si>
    <t>Transmisión de programas que se transmiten vía satélite con cobertura estatal, nacional e internacional a través de TELEMAX.</t>
  </si>
  <si>
    <t>05</t>
  </si>
  <si>
    <t>Producción de noticieros con información veraz y oportuna del ámbito local, estatal, nacional e internacional de contenido político, económico, social, cultural y deportivo, atendiendo las variantes e impactos de la información  que contribuya al fortalecimiento y difusion de la obra de Gobierno.</t>
  </si>
  <si>
    <t>Noticieros</t>
  </si>
  <si>
    <t>5001</t>
  </si>
  <si>
    <t>1250</t>
  </si>
  <si>
    <t>1251</t>
  </si>
  <si>
    <t>06</t>
  </si>
  <si>
    <t>Aplicación de programas de mantenimiento preventivo y servicio técnico correctivo a la Estación Transmisora de Canal 6 en Cerro La Cementera, así como a la Estación terrena Satelital, para mantener la continuidad de la señal, tanto al aire como en satélite las 24 horas los 365 dias del año cumpliendo con los estandares de calidad y normatividad.</t>
  </si>
  <si>
    <t>07</t>
  </si>
  <si>
    <t>Aplicación de servicio individuales de mantenimiento preventivo y servicio técnico correctivo a las 58 Estaciones repetidoras que conforman la Red Estatal de Televisión, para mantener la cobertura y la continuidad de la señal cumpliendo los estándares de calidad y normatividad.</t>
  </si>
  <si>
    <t>Servicio</t>
  </si>
  <si>
    <t>08</t>
  </si>
  <si>
    <t>Aplicación de programas de mantenimiento preventivo y servicio técnico correctivo al Equipo Electrónico de Producción, tanto fijo como portátil, para mantener la operatividad de todas las áreas y la continuidad de la señal trasmitida, cumpliendo los estándares de calidad y normatividad.</t>
  </si>
  <si>
    <t>09</t>
  </si>
  <si>
    <t>Comercialización de anuncios publicitarios de empresas locales, estatales y  nacionales.</t>
  </si>
  <si>
    <t>miles de pesos</t>
  </si>
  <si>
    <t>10</t>
  </si>
  <si>
    <t>Contratación con diferentes dependencias de Gobierno del Estado para transmisión de Televisión educativa y difusión.</t>
  </si>
  <si>
    <t>11</t>
  </si>
  <si>
    <t>Atención conceptualizada, diseño, producción y seguimiento en la elaboración de versiones de producciones comerciales, requeridas por los clientes, así como diseñar estrategias de producción que permitan ofrecer nuevos productos.</t>
  </si>
  <si>
    <t>Versiones</t>
  </si>
  <si>
    <t>12</t>
  </si>
  <si>
    <t>Realizar el registro oportuno y correcto de las operaciones de las diferentes áreas de la empresa, presentando mensualmente Estados Financieros confiables que permitan la toma de decisiones en forma adecuada.</t>
  </si>
  <si>
    <t>NOTA:</t>
  </si>
  <si>
    <t>EVTOP-02</t>
  </si>
  <si>
    <t>ANALITICO DE RECURSOS EJERCIDOS POR PARTIDA PRESUPUESTAL,</t>
  </si>
  <si>
    <t>TRIMESTRE :</t>
  </si>
  <si>
    <t>NOMBRE DEL ORGANISMO: TELEVISORA DE HERMOSILLO, S.A. DE C.V.</t>
  </si>
  <si>
    <t>(Pesos)</t>
  </si>
  <si>
    <t>CLAVE PARTIDA PRESUPUESTAL</t>
  </si>
  <si>
    <t>ASIGNACION ORIGINAL</t>
  </si>
  <si>
    <t>ASIGNACION MODIFICADA</t>
  </si>
  <si>
    <t xml:space="preserve">EJERCIDO </t>
  </si>
  <si>
    <t>DISPONIBLE</t>
  </si>
  <si>
    <t>DESCRIPCION</t>
  </si>
  <si>
    <t>MONTO</t>
  </si>
  <si>
    <t xml:space="preserve">% </t>
  </si>
  <si>
    <t>TÉCNICOS Y REPETIDORAS</t>
  </si>
  <si>
    <t>NOTICIAS</t>
  </si>
  <si>
    <t>VENTAS</t>
  </si>
  <si>
    <t>ADMINISTRACIÓN</t>
  </si>
  <si>
    <t>OPERACIONES</t>
  </si>
  <si>
    <t>DIRECCIÓN</t>
  </si>
  <si>
    <t>FINANCIEROS</t>
  </si>
  <si>
    <t xml:space="preserve">OTROS GASTOS </t>
  </si>
  <si>
    <t>AUDITORIAS</t>
  </si>
  <si>
    <t>EVTOP-04</t>
  </si>
  <si>
    <t xml:space="preserve">RESULTADOS DEL </t>
  </si>
  <si>
    <t xml:space="preserve">ANÁLISIS PROGRAMÁTICO-PRESUPUESTAL </t>
  </si>
  <si>
    <t>ORGANISMO : TELEVISORA DE HERMOSILLO, S.A. DE C.V.</t>
  </si>
  <si>
    <t xml:space="preserve">       C. ROBERTO VEJAR RODRÍGUEZ           </t>
  </si>
  <si>
    <t xml:space="preserve">               DIRECTOR GENERAL                        </t>
  </si>
  <si>
    <t>EVTOP-01</t>
  </si>
  <si>
    <t>SEGUIMIENTO FINANCIERO DE INGRESOS Y EGRESOS, DE ORGANISMOS</t>
  </si>
  <si>
    <t>Y ENTIDADES DE LA ADMINISTRACION PUBLICA ESTATAL</t>
  </si>
  <si>
    <t>ORGANISMO:TELEVISORA DE HERMOSILLO, S.A. DE C.V.</t>
  </si>
  <si>
    <t>INGRESOS :</t>
  </si>
  <si>
    <t>CONCEPTO</t>
  </si>
  <si>
    <t>PROGRAMADO ORIGINAL</t>
  </si>
  <si>
    <t>MODIFICADO</t>
  </si>
  <si>
    <t xml:space="preserve"> % AVANCE</t>
  </si>
  <si>
    <t>TOTAL</t>
  </si>
  <si>
    <t>VENTA COMERCIAL</t>
  </si>
  <si>
    <t xml:space="preserve">VENTA GOBIERNO </t>
  </si>
  <si>
    <t>DIVERSOS</t>
  </si>
  <si>
    <t>OTROS PRODUCTOS</t>
  </si>
  <si>
    <t>PRODUCTOS FINANCIEROS</t>
  </si>
  <si>
    <t>1.-EGRESOS: (GLOBAL)</t>
  </si>
  <si>
    <t xml:space="preserve">% AVANCE </t>
  </si>
  <si>
    <t>CAPITULO:</t>
  </si>
  <si>
    <t>ADMINISTRACION</t>
  </si>
  <si>
    <t>OPERACIÓN</t>
  </si>
  <si>
    <t>Variación: Ingreso - Gasto ($)</t>
  </si>
  <si>
    <t>C. ROBERTO VEJAR RODRÍGUEZ</t>
  </si>
  <si>
    <t>Director General</t>
  </si>
  <si>
    <t>SEGUNDO TRIMESTRE 2011.</t>
  </si>
  <si>
    <t>ABRIL</t>
  </si>
  <si>
    <t>MAYO</t>
  </si>
  <si>
    <t>JUNIO</t>
  </si>
  <si>
    <t xml:space="preserve">MAYO </t>
  </si>
  <si>
    <t>1054</t>
  </si>
  <si>
    <t>236</t>
  </si>
  <si>
    <t>185</t>
  </si>
  <si>
    <t>3</t>
  </si>
  <si>
    <t>36</t>
  </si>
  <si>
    <t>1</t>
  </si>
  <si>
    <t>51</t>
  </si>
  <si>
    <t>975</t>
  </si>
  <si>
    <t xml:space="preserve">En el Primer Trimestre en la meta no. 11, se reporto lo programado para el primer trimestre, en lugar de lo realizado, en este Segundo Trimestre se proporciona la cifra real. </t>
  </si>
  <si>
    <t>En el Primer Trimestre en la meta no. 09, no se logrò cumplir con lo programado, pero en este Segundo Trimestre se logra pasar la meta, en resultado con esta fluctuaciòn y hasta este Trimestre logramos cubrir lo programado para estos dos Trimestres.</t>
  </si>
  <si>
    <t>Como consecuencia de la aclaraciòn de la meta no. 9, los resultados se reflejan en la meta no. 11.</t>
  </si>
  <si>
    <t>SEGUNDO TRIMESTRE  2011.</t>
  </si>
  <si>
    <t>SEGUNDO TRIMESTRE DEL AÑO 2011.</t>
  </si>
  <si>
    <t xml:space="preserve">En la meta No. 5 de Noticieros a partir del 2 de marzo se suspenden los cortes informativos de los sabados y entre la semana se suspendieron 2, lo que reflejò una ligera disminuciòn en este Trimestre. </t>
  </si>
</sst>
</file>

<file path=xl/styles.xml><?xml version="1.0" encoding="utf-8"?>
<styleSheet xmlns="http://schemas.openxmlformats.org/spreadsheetml/2006/main">
  <numFmts count="4">
    <numFmt numFmtId="164" formatCode="00000"/>
    <numFmt numFmtId="165" formatCode="#,##0.0"/>
    <numFmt numFmtId="166" formatCode="0.0%"/>
    <numFmt numFmtId="167" formatCode="#,##0;[Red]#,##0"/>
  </numFmts>
  <fonts count="19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</font>
    <font>
      <b/>
      <sz val="12"/>
      <name val="Arial"/>
      <family val="2"/>
    </font>
    <font>
      <sz val="6.5"/>
      <name val="Arial"/>
      <family val="2"/>
    </font>
    <font>
      <sz val="8"/>
      <color indexed="8"/>
      <name val="Arial"/>
      <family val="2"/>
    </font>
    <font>
      <sz val="7.5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53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9" fillId="0" borderId="0"/>
  </cellStyleXfs>
  <cellXfs count="243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top" wrapText="1"/>
    </xf>
    <xf numFmtId="4" fontId="2" fillId="0" borderId="0" xfId="0" applyNumberFormat="1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justify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4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8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0" fontId="7" fillId="0" borderId="25" xfId="0" applyNumberFormat="1" applyFon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justify" vertical="center" wrapText="1"/>
    </xf>
    <xf numFmtId="0" fontId="8" fillId="0" borderId="12" xfId="0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0" xfId="0" applyAlignment="1">
      <alignment vertical="top"/>
    </xf>
    <xf numFmtId="164" fontId="8" fillId="0" borderId="12" xfId="0" applyNumberFormat="1" applyFont="1" applyBorder="1" applyAlignment="1">
      <alignment horizontal="justify" vertical="center" wrapText="1"/>
    </xf>
    <xf numFmtId="3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 wrapText="1"/>
    </xf>
    <xf numFmtId="9" fontId="0" fillId="0" borderId="0" xfId="0" applyNumberFormat="1" applyAlignment="1">
      <alignment vertical="top"/>
    </xf>
    <xf numFmtId="1" fontId="0" fillId="0" borderId="12" xfId="0" applyNumberFormat="1" applyBorder="1" applyAlignment="1">
      <alignment horizontal="center" vertical="center"/>
    </xf>
    <xf numFmtId="3" fontId="7" fillId="0" borderId="22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7" fillId="0" borderId="12" xfId="0" applyNumberFormat="1" applyFont="1" applyBorder="1" applyAlignment="1">
      <alignment vertical="center"/>
    </xf>
    <xf numFmtId="0" fontId="0" fillId="0" borderId="12" xfId="0" applyBorder="1" applyAlignment="1">
      <alignment horizontal="justify" wrapText="1"/>
    </xf>
    <xf numFmtId="3" fontId="0" fillId="0" borderId="22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4" fontId="0" fillId="0" borderId="27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10" fontId="0" fillId="0" borderId="27" xfId="0" applyNumberForma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8" fillId="0" borderId="0" xfId="0" applyFont="1" applyBorder="1"/>
    <xf numFmtId="49" fontId="8" fillId="0" borderId="0" xfId="0" applyNumberFormat="1" applyFont="1" applyBorder="1" applyAlignment="1">
      <alignment horizontal="justify" vertical="center" wrapText="1"/>
    </xf>
    <xf numFmtId="0" fontId="8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Alignment="1">
      <alignment horizontal="right"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right" wrapText="1"/>
    </xf>
    <xf numFmtId="3" fontId="0" fillId="0" borderId="0" xfId="0" applyNumberFormat="1"/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justify" wrapText="1"/>
    </xf>
    <xf numFmtId="4" fontId="0" fillId="0" borderId="0" xfId="0" applyNumberFormat="1" applyAlignment="1">
      <alignment horizontal="center"/>
    </xf>
    <xf numFmtId="0" fontId="3" fillId="0" borderId="0" xfId="0" applyFont="1"/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24" xfId="0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21" xfId="0" applyBorder="1" applyAlignment="1">
      <alignment horizontal="left" vertical="center" wrapText="1"/>
    </xf>
    <xf numFmtId="3" fontId="0" fillId="0" borderId="24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49" fontId="8" fillId="0" borderId="35" xfId="0" applyNumberFormat="1" applyFont="1" applyBorder="1" applyAlignment="1">
      <alignment horizontal="center" vertical="center" wrapText="1"/>
    </xf>
    <xf numFmtId="0" fontId="7" fillId="0" borderId="12" xfId="0" applyFont="1" applyBorder="1"/>
    <xf numFmtId="3" fontId="7" fillId="0" borderId="12" xfId="0" applyNumberFormat="1" applyFont="1" applyBorder="1"/>
    <xf numFmtId="3" fontId="12" fillId="0" borderId="0" xfId="0" applyNumberFormat="1" applyFont="1" applyBorder="1"/>
    <xf numFmtId="3" fontId="12" fillId="0" borderId="12" xfId="0" applyNumberFormat="1" applyFont="1" applyBorder="1"/>
    <xf numFmtId="166" fontId="7" fillId="0" borderId="12" xfId="0" applyNumberFormat="1" applyFont="1" applyBorder="1" applyAlignment="1"/>
    <xf numFmtId="3" fontId="7" fillId="0" borderId="25" xfId="0" applyNumberFormat="1" applyFont="1" applyBorder="1" applyAlignment="1"/>
    <xf numFmtId="3" fontId="7" fillId="0" borderId="0" xfId="0" applyNumberFormat="1" applyFont="1" applyBorder="1"/>
    <xf numFmtId="0" fontId="13" fillId="0" borderId="12" xfId="0" applyFont="1" applyBorder="1"/>
    <xf numFmtId="0" fontId="7" fillId="0" borderId="36" xfId="0" applyFont="1" applyFill="1" applyBorder="1"/>
    <xf numFmtId="0" fontId="7" fillId="0" borderId="36" xfId="0" applyFont="1" applyBorder="1"/>
    <xf numFmtId="3" fontId="7" fillId="0" borderId="36" xfId="0" applyNumberFormat="1" applyFont="1" applyBorder="1"/>
    <xf numFmtId="0" fontId="0" fillId="0" borderId="35" xfId="0" applyBorder="1" applyAlignment="1">
      <alignment horizontal="left" vertical="center" wrapText="1"/>
    </xf>
    <xf numFmtId="3" fontId="8" fillId="0" borderId="23" xfId="0" applyNumberFormat="1" applyFon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37" xfId="0" applyNumberFormat="1" applyBorder="1" applyAlignment="1">
      <alignment vertical="center"/>
    </xf>
    <xf numFmtId="3" fontId="0" fillId="0" borderId="37" xfId="0" applyNumberFormat="1" applyFont="1" applyBorder="1" applyAlignment="1">
      <alignment vertical="center"/>
    </xf>
    <xf numFmtId="166" fontId="1" fillId="0" borderId="30" xfId="0" applyNumberFormat="1" applyFont="1" applyBorder="1" applyAlignment="1">
      <alignment vertical="center"/>
    </xf>
    <xf numFmtId="3" fontId="1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right" vertical="center"/>
    </xf>
    <xf numFmtId="3" fontId="0" fillId="0" borderId="18" xfId="0" applyNumberFormat="1" applyBorder="1" applyAlignment="1">
      <alignment vertical="center"/>
    </xf>
    <xf numFmtId="3" fontId="0" fillId="0" borderId="40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9" fillId="0" borderId="0" xfId="1"/>
    <xf numFmtId="0" fontId="9" fillId="0" borderId="0" xfId="1" applyBorder="1"/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right" vertical="center"/>
    </xf>
    <xf numFmtId="0" fontId="9" fillId="0" borderId="0" xfId="1" applyAlignment="1">
      <alignment horizontal="center"/>
    </xf>
    <xf numFmtId="0" fontId="9" fillId="0" borderId="0" xfId="1" applyAlignment="1">
      <alignment horizontal="right"/>
    </xf>
    <xf numFmtId="0" fontId="9" fillId="0" borderId="41" xfId="1" applyBorder="1"/>
    <xf numFmtId="0" fontId="9" fillId="0" borderId="0" xfId="1" applyBorder="1" applyAlignment="1">
      <alignment horizontal="left" wrapText="1"/>
    </xf>
    <xf numFmtId="0" fontId="9" fillId="0" borderId="0" xfId="1" applyBorder="1" applyAlignment="1">
      <alignment wrapText="1"/>
    </xf>
    <xf numFmtId="0" fontId="0" fillId="0" borderId="0" xfId="0" applyBorder="1" applyAlignment="1">
      <alignment horizontal="left" vertical="top" wrapText="1"/>
    </xf>
    <xf numFmtId="0" fontId="9" fillId="0" borderId="0" xfId="1" applyBorder="1" applyAlignment="1">
      <alignment horizontal="left" vertical="top" wrapText="1"/>
    </xf>
    <xf numFmtId="0" fontId="9" fillId="0" borderId="0" xfId="1" applyAlignment="1">
      <alignment horizontal="left"/>
    </xf>
    <xf numFmtId="0" fontId="14" fillId="0" borderId="0" xfId="1" applyFont="1"/>
    <xf numFmtId="0" fontId="1" fillId="0" borderId="0" xfId="1" applyFont="1" applyBorder="1" applyAlignment="1">
      <alignment horizontal="left" vertical="top" wrapText="1"/>
    </xf>
    <xf numFmtId="0" fontId="9" fillId="0" borderId="48" xfId="1" applyBorder="1" applyAlignment="1">
      <alignment horizontal="left" vertical="top" wrapText="1"/>
    </xf>
    <xf numFmtId="0" fontId="9" fillId="0" borderId="0" xfId="1" applyAlignment="1">
      <alignment horizontal="left" vertical="top" wrapText="1"/>
    </xf>
    <xf numFmtId="0" fontId="9" fillId="0" borderId="49" xfId="1" applyBorder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0" fontId="9" fillId="0" borderId="50" xfId="1" applyBorder="1" applyAlignment="1">
      <alignment horizontal="left" vertical="top" wrapText="1"/>
    </xf>
    <xf numFmtId="0" fontId="9" fillId="0" borderId="41" xfId="1" applyBorder="1" applyAlignment="1">
      <alignment horizontal="left" vertical="top" wrapText="1"/>
    </xf>
    <xf numFmtId="0" fontId="9" fillId="0" borderId="51" xfId="1" applyBorder="1" applyAlignment="1">
      <alignment horizontal="left" vertical="top" wrapText="1"/>
    </xf>
    <xf numFmtId="0" fontId="9" fillId="0" borderId="0" xfId="1" applyAlignment="1">
      <alignment horizontal="left" vertical="center"/>
    </xf>
    <xf numFmtId="0" fontId="15" fillId="0" borderId="0" xfId="0" applyFont="1"/>
    <xf numFmtId="0" fontId="16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2" fillId="0" borderId="9" xfId="0" applyFont="1" applyBorder="1" applyAlignment="1">
      <alignment horizontal="center"/>
    </xf>
    <xf numFmtId="0" fontId="18" fillId="0" borderId="12" xfId="0" applyFont="1" applyBorder="1"/>
    <xf numFmtId="167" fontId="12" fillId="0" borderId="0" xfId="0" applyNumberFormat="1" applyFont="1"/>
    <xf numFmtId="167" fontId="12" fillId="0" borderId="12" xfId="0" applyNumberFormat="1" applyFont="1" applyBorder="1"/>
    <xf numFmtId="166" fontId="12" fillId="0" borderId="11" xfId="0" applyNumberFormat="1" applyFont="1" applyBorder="1"/>
    <xf numFmtId="0" fontId="18" fillId="0" borderId="12" xfId="0" applyFont="1" applyBorder="1" applyAlignment="1"/>
    <xf numFmtId="0" fontId="7" fillId="0" borderId="0" xfId="0" applyFont="1" applyBorder="1"/>
    <xf numFmtId="0" fontId="17" fillId="0" borderId="9" xfId="0" applyFont="1" applyBorder="1" applyAlignment="1">
      <alignment horizontal="right"/>
    </xf>
    <xf numFmtId="3" fontId="18" fillId="0" borderId="9" xfId="0" applyNumberFormat="1" applyFont="1" applyBorder="1"/>
    <xf numFmtId="3" fontId="12" fillId="0" borderId="9" xfId="0" applyNumberFormat="1" applyFont="1" applyBorder="1"/>
    <xf numFmtId="166" fontId="12" fillId="0" borderId="9" xfId="0" applyNumberFormat="1" applyFont="1" applyBorder="1"/>
    <xf numFmtId="3" fontId="18" fillId="0" borderId="0" xfId="0" applyNumberFormat="1" applyFont="1"/>
    <xf numFmtId="0" fontId="12" fillId="0" borderId="36" xfId="0" applyFont="1" applyBorder="1" applyAlignment="1">
      <alignment horizontal="center" vertical="center"/>
    </xf>
    <xf numFmtId="0" fontId="12" fillId="0" borderId="8" xfId="0" applyFont="1" applyBorder="1"/>
    <xf numFmtId="3" fontId="12" fillId="0" borderId="8" xfId="0" applyNumberFormat="1" applyFont="1" applyBorder="1"/>
    <xf numFmtId="0" fontId="12" fillId="0" borderId="12" xfId="0" applyFont="1" applyBorder="1"/>
    <xf numFmtId="3" fontId="12" fillId="0" borderId="0" xfId="0" applyNumberFormat="1" applyFont="1"/>
    <xf numFmtId="166" fontId="18" fillId="0" borderId="12" xfId="0" applyNumberFormat="1" applyFont="1" applyBorder="1"/>
    <xf numFmtId="3" fontId="0" fillId="0" borderId="0" xfId="0" applyNumberFormat="1" applyBorder="1"/>
    <xf numFmtId="0" fontId="0" fillId="0" borderId="12" xfId="0" applyBorder="1"/>
    <xf numFmtId="0" fontId="12" fillId="0" borderId="36" xfId="0" applyFont="1" applyFill="1" applyBorder="1"/>
    <xf numFmtId="0" fontId="12" fillId="0" borderId="36" xfId="0" applyFont="1" applyBorder="1"/>
    <xf numFmtId="3" fontId="12" fillId="0" borderId="52" xfId="0" applyNumberFormat="1" applyFont="1" applyBorder="1"/>
    <xf numFmtId="166" fontId="18" fillId="0" borderId="36" xfId="0" applyNumberFormat="1" applyFont="1" applyBorder="1"/>
    <xf numFmtId="3" fontId="12" fillId="0" borderId="14" xfId="0" applyNumberFormat="1" applyFont="1" applyBorder="1"/>
    <xf numFmtId="166" fontId="18" fillId="0" borderId="9" xfId="0" applyNumberFormat="1" applyFont="1" applyBorder="1"/>
    <xf numFmtId="0" fontId="18" fillId="0" borderId="9" xfId="0" applyFont="1" applyBorder="1"/>
    <xf numFmtId="3" fontId="15" fillId="2" borderId="9" xfId="0" applyNumberFormat="1" applyFont="1" applyFill="1" applyBorder="1"/>
    <xf numFmtId="0" fontId="1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167" fontId="12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/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5" fillId="0" borderId="27" xfId="0" applyFont="1" applyBorder="1" applyAlignment="1">
      <alignment horizontal="left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/>
    <xf numFmtId="0" fontId="0" fillId="0" borderId="48" xfId="1" applyFont="1" applyBorder="1" applyAlignment="1">
      <alignment horizontal="justify" vertical="top" wrapText="1"/>
    </xf>
    <xf numFmtId="0" fontId="9" fillId="0" borderId="0" xfId="1" applyAlignment="1">
      <alignment horizontal="justify" vertical="top" wrapText="1"/>
    </xf>
    <xf numFmtId="0" fontId="9" fillId="0" borderId="49" xfId="1" applyBorder="1" applyAlignment="1">
      <alignment horizontal="justify" vertical="top" wrapText="1"/>
    </xf>
    <xf numFmtId="0" fontId="9" fillId="0" borderId="48" xfId="1" applyBorder="1" applyAlignment="1">
      <alignment horizontal="justify" vertical="top" wrapText="1"/>
    </xf>
    <xf numFmtId="0" fontId="0" fillId="0" borderId="48" xfId="1" applyFont="1" applyBorder="1" applyAlignment="1">
      <alignment horizontal="left" vertical="top" wrapText="1"/>
    </xf>
    <xf numFmtId="0" fontId="1" fillId="0" borderId="0" xfId="1" applyFont="1" applyAlignment="1">
      <alignment horizontal="left" vertical="top" wrapText="1"/>
    </xf>
    <xf numFmtId="0" fontId="1" fillId="0" borderId="49" xfId="1" applyFont="1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9" xfId="0" applyBorder="1" applyAlignment="1">
      <alignment horizontal="left" vertical="top" wrapText="1"/>
    </xf>
    <xf numFmtId="0" fontId="9" fillId="0" borderId="48" xfId="1" applyFont="1" applyBorder="1" applyAlignment="1">
      <alignment horizontal="left" vertical="top" wrapText="1"/>
    </xf>
    <xf numFmtId="0" fontId="9" fillId="0" borderId="0" xfId="1" applyBorder="1" applyAlignment="1">
      <alignment horizontal="left" vertical="top" wrapText="1"/>
    </xf>
    <xf numFmtId="0" fontId="9" fillId="0" borderId="49" xfId="1" applyBorder="1" applyAlignment="1">
      <alignment horizontal="left" vertical="top" wrapText="1"/>
    </xf>
    <xf numFmtId="0" fontId="6" fillId="0" borderId="0" xfId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1" applyAlignment="1">
      <alignment horizontal="center"/>
    </xf>
    <xf numFmtId="0" fontId="3" fillId="0" borderId="0" xfId="1" applyFont="1" applyAlignment="1">
      <alignment horizontal="right"/>
    </xf>
    <xf numFmtId="0" fontId="9" fillId="0" borderId="0" xfId="1" applyAlignment="1">
      <alignment horizontal="right"/>
    </xf>
    <xf numFmtId="0" fontId="3" fillId="0" borderId="42" xfId="1" applyFont="1" applyBorder="1" applyAlignment="1">
      <alignment horizontal="left" vertical="center" wrapText="1"/>
    </xf>
    <xf numFmtId="0" fontId="9" fillId="0" borderId="43" xfId="1" applyBorder="1" applyAlignment="1">
      <alignment horizontal="left" wrapText="1"/>
    </xf>
    <xf numFmtId="0" fontId="9" fillId="0" borderId="44" xfId="1" applyBorder="1" applyAlignment="1">
      <alignment horizontal="left" wrapText="1"/>
    </xf>
    <xf numFmtId="0" fontId="0" fillId="0" borderId="45" xfId="1" applyFont="1" applyBorder="1" applyAlignment="1">
      <alignment horizontal="justify" vertical="top" wrapText="1"/>
    </xf>
    <xf numFmtId="0" fontId="0" fillId="0" borderId="46" xfId="0" applyBorder="1" applyAlignment="1">
      <alignment horizontal="justify" vertical="top" wrapText="1"/>
    </xf>
    <xf numFmtId="0" fontId="0" fillId="0" borderId="47" xfId="0" applyBorder="1" applyAlignment="1">
      <alignment horizontal="justify" vertical="top" wrapText="1"/>
    </xf>
    <xf numFmtId="0" fontId="0" fillId="0" borderId="48" xfId="0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49" xfId="0" applyBorder="1" applyAlignment="1">
      <alignment horizontal="justify" vertical="top" wrapText="1"/>
    </xf>
    <xf numFmtId="0" fontId="7" fillId="0" borderId="3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vertical="center"/>
    </xf>
    <xf numFmtId="0" fontId="11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</cellXfs>
  <cellStyles count="2">
    <cellStyle name="Normal" xfId="0" builtinId="0"/>
    <cellStyle name="Normal_EVTOP-0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876300</xdr:colOff>
      <xdr:row>6</xdr:row>
      <xdr:rowOff>0</xdr:rowOff>
    </xdr:from>
    <xdr:to>
      <xdr:col>2</xdr:col>
      <xdr:colOff>781050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876300" y="1028700"/>
          <a:ext cx="2400300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  <xdr:twoCellAnchor>
    <xdr:from>
      <xdr:col>4</xdr:col>
      <xdr:colOff>133350</xdr:colOff>
      <xdr:row>5</xdr:row>
      <xdr:rowOff>133350</xdr:rowOff>
    </xdr:from>
    <xdr:to>
      <xdr:col>8</xdr:col>
      <xdr:colOff>438150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343400" y="1019175"/>
          <a:ext cx="3590925" cy="95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1781175</xdr:colOff>
      <xdr:row>23</xdr:row>
      <xdr:rowOff>171450</xdr:rowOff>
    </xdr:from>
    <xdr:to>
      <xdr:col>5</xdr:col>
      <xdr:colOff>285750</xdr:colOff>
      <xdr:row>24</xdr:row>
      <xdr:rowOff>428625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2362200" y="5972175"/>
          <a:ext cx="3238500" cy="6477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endParaRPr lang="es-ES"/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C.ROBERTO VEJAR RODRÍGUEZ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Director General </a:t>
          </a:r>
        </a:p>
      </xdr:txBody>
    </xdr:sp>
    <xdr:clientData/>
  </xdr:twoCellAnchor>
  <xdr:twoCellAnchor>
    <xdr:from>
      <xdr:col>5</xdr:col>
      <xdr:colOff>104775</xdr:colOff>
      <xdr:row>4</xdr:row>
      <xdr:rowOff>28575</xdr:rowOff>
    </xdr:from>
    <xdr:to>
      <xdr:col>7</xdr:col>
      <xdr:colOff>666750</xdr:colOff>
      <xdr:row>4</xdr:row>
      <xdr:rowOff>28575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5419725" y="800100"/>
          <a:ext cx="2047875" cy="0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301626</xdr:colOff>
      <xdr:row>23</xdr:row>
      <xdr:rowOff>63500</xdr:rowOff>
    </xdr:from>
    <xdr:to>
      <xdr:col>8</xdr:col>
      <xdr:colOff>123826</xdr:colOff>
      <xdr:row>27</xdr:row>
      <xdr:rowOff>15875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5502276" y="8769350"/>
          <a:ext cx="2851150" cy="8191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20160" tIns="20160" rIns="20160" bIns="20160" anchor="t" upright="1"/>
        <a:lstStyle/>
        <a:p>
          <a:pPr algn="ctr" rtl="0">
            <a:defRPr sz="1000"/>
          </a:pPr>
          <a:endParaRPr lang="es-ES"/>
        </a:p>
        <a:p>
          <a:pPr algn="ctr" rtl="0">
            <a:defRPr sz="1000"/>
          </a:pPr>
          <a:r>
            <a:rPr lang="es-E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C. ROBERTO VEJAR RODRÍGUEZ          Director General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%20Timestral%202010/Cuarto%20Trimestre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rimer%20Trimestr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TOP-04 (4TO.)"/>
      <sheetName val="EVTOP_02 _(4TO.)"/>
      <sheetName val="EVTOP_03 _(3er.)__ (2)"/>
      <sheetName val="EVTOP_01 _(3er.) "/>
    </sheetNames>
    <sheetDataSet>
      <sheetData sheetId="0"/>
      <sheetData sheetId="1"/>
      <sheetData sheetId="2">
        <row r="12">
          <cell r="F12">
            <v>2716</v>
          </cell>
        </row>
        <row r="13">
          <cell r="F13">
            <v>2292</v>
          </cell>
        </row>
        <row r="14">
          <cell r="F14">
            <v>700</v>
          </cell>
        </row>
        <row r="15">
          <cell r="F15" t="str">
            <v>3999</v>
          </cell>
        </row>
        <row r="16">
          <cell r="F16">
            <v>12</v>
          </cell>
        </row>
        <row r="17">
          <cell r="F17">
            <v>144</v>
          </cell>
        </row>
        <row r="18">
          <cell r="F18">
            <v>4</v>
          </cell>
        </row>
        <row r="19">
          <cell r="F19">
            <v>26621794</v>
          </cell>
        </row>
        <row r="20">
          <cell r="F20">
            <v>41804302</v>
          </cell>
        </row>
        <row r="21">
          <cell r="F21">
            <v>283</v>
          </cell>
        </row>
        <row r="22">
          <cell r="F22">
            <v>12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VTOP-04 (1er.)"/>
      <sheetName val="EVTOP_03 _(1er.)"/>
      <sheetName val="EVTOP_02 _(1er..)"/>
      <sheetName val="EVTOP_01 _(1er.) "/>
    </sheetNames>
    <sheetDataSet>
      <sheetData sheetId="0"/>
      <sheetData sheetId="1"/>
      <sheetData sheetId="2"/>
      <sheetData sheetId="3">
        <row r="10">
          <cell r="H10">
            <v>4626422.2200000007</v>
          </cell>
        </row>
        <row r="11">
          <cell r="H11">
            <v>10881949.699999999</v>
          </cell>
        </row>
        <row r="12">
          <cell r="H12">
            <v>30684.29</v>
          </cell>
        </row>
        <row r="13">
          <cell r="H13">
            <v>536.35</v>
          </cell>
        </row>
        <row r="14">
          <cell r="H14">
            <v>2093.79</v>
          </cell>
        </row>
        <row r="21">
          <cell r="H21">
            <v>2027190.37</v>
          </cell>
        </row>
        <row r="22">
          <cell r="H22">
            <v>3328534.43</v>
          </cell>
        </row>
        <row r="23">
          <cell r="H23">
            <v>913380.34000000008</v>
          </cell>
        </row>
        <row r="24">
          <cell r="H24">
            <v>1977657.46</v>
          </cell>
        </row>
        <row r="25">
          <cell r="H25">
            <v>7847936.2000000011</v>
          </cell>
        </row>
        <row r="26">
          <cell r="H26">
            <v>1196363.8999999999</v>
          </cell>
        </row>
        <row r="27">
          <cell r="H27">
            <v>35649.160000000003</v>
          </cell>
        </row>
        <row r="28">
          <cell r="H28">
            <v>1753506.1500000001</v>
          </cell>
        </row>
        <row r="29">
          <cell r="H29">
            <v>238323.8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8"/>
  <sheetViews>
    <sheetView showGridLines="0" topLeftCell="A7" zoomScaleNormal="100" workbookViewId="0">
      <selection sqref="A1:J42"/>
    </sheetView>
  </sheetViews>
  <sheetFormatPr baseColWidth="10" defaultRowHeight="12.75"/>
  <cols>
    <col min="1" max="1" width="23.5703125" customWidth="1"/>
    <col min="2" max="2" width="13.85546875" customWidth="1"/>
    <col min="3" max="3" width="13.5703125" customWidth="1"/>
    <col min="4" max="4" width="12.140625" customWidth="1"/>
    <col min="5" max="6" width="11.5703125" customWidth="1"/>
    <col min="7" max="7" width="13.7109375" customWidth="1"/>
    <col min="8" max="8" width="12.42578125" customWidth="1"/>
    <col min="9" max="9" width="10.28515625" customWidth="1"/>
  </cols>
  <sheetData>
    <row r="1" spans="1:256" ht="22.5" customHeight="1">
      <c r="A1" s="144"/>
      <c r="B1" s="144"/>
      <c r="C1" s="144"/>
      <c r="D1" s="144"/>
      <c r="E1" s="144"/>
      <c r="F1" s="144"/>
      <c r="G1" s="144"/>
      <c r="H1" s="145" t="s">
        <v>85</v>
      </c>
      <c r="I1" s="144"/>
    </row>
    <row r="2" spans="1:256" ht="16.5" customHeight="1">
      <c r="A2" s="188" t="s">
        <v>0</v>
      </c>
      <c r="B2" s="188"/>
      <c r="C2" s="188"/>
      <c r="D2" s="188"/>
      <c r="E2" s="188"/>
      <c r="F2" s="188"/>
      <c r="G2" s="188"/>
      <c r="H2" s="146"/>
      <c r="I2" s="146"/>
    </row>
    <row r="3" spans="1:256" ht="10.5" customHeight="1">
      <c r="A3" s="188" t="s">
        <v>86</v>
      </c>
      <c r="B3" s="188"/>
      <c r="C3" s="188"/>
      <c r="D3" s="188"/>
      <c r="E3" s="188"/>
      <c r="F3" s="188"/>
      <c r="G3" s="188"/>
      <c r="H3" s="146"/>
      <c r="I3" s="146"/>
    </row>
    <row r="4" spans="1:256" ht="10.5" customHeight="1">
      <c r="A4" s="188" t="s">
        <v>87</v>
      </c>
      <c r="B4" s="188"/>
      <c r="C4" s="188"/>
      <c r="D4" s="188"/>
      <c r="E4" s="188"/>
      <c r="F4" s="188"/>
      <c r="G4" s="188"/>
      <c r="H4" s="146"/>
      <c r="I4" s="146"/>
    </row>
    <row r="5" spans="1:256" ht="9.9499999999999993" customHeight="1">
      <c r="A5" s="147"/>
      <c r="B5" s="144"/>
      <c r="C5" s="144"/>
      <c r="D5" s="144"/>
      <c r="E5" s="144"/>
      <c r="F5" s="144"/>
      <c r="G5" s="144"/>
      <c r="H5" s="147"/>
      <c r="I5" s="144"/>
    </row>
    <row r="6" spans="1:256" ht="11.25" customHeight="1">
      <c r="A6" s="189" t="s">
        <v>88</v>
      </c>
      <c r="B6" s="189"/>
      <c r="C6" s="189"/>
      <c r="D6" s="189"/>
      <c r="E6" s="188" t="s">
        <v>108</v>
      </c>
      <c r="F6" s="188"/>
      <c r="G6" s="188"/>
      <c r="H6" s="188"/>
      <c r="I6" s="188"/>
    </row>
    <row r="7" spans="1:256" ht="11.25" customHeight="1">
      <c r="A7" s="148" t="s">
        <v>89</v>
      </c>
      <c r="B7" s="144"/>
      <c r="C7" s="144"/>
      <c r="D7" s="144"/>
      <c r="E7" s="149" t="s">
        <v>61</v>
      </c>
      <c r="F7" s="149"/>
      <c r="G7" s="149"/>
      <c r="H7" s="147"/>
      <c r="I7" s="144"/>
    </row>
    <row r="8" spans="1:256" ht="10.5" customHeight="1">
      <c r="A8" s="186" t="s">
        <v>90</v>
      </c>
      <c r="B8" s="185" t="s">
        <v>91</v>
      </c>
      <c r="C8" s="186" t="s">
        <v>92</v>
      </c>
      <c r="D8" s="186"/>
      <c r="E8" s="186"/>
      <c r="F8" s="186"/>
      <c r="G8" s="186"/>
      <c r="H8" s="186"/>
      <c r="I8" s="186" t="s">
        <v>93</v>
      </c>
    </row>
    <row r="9" spans="1:256" ht="10.5" customHeight="1">
      <c r="A9" s="186"/>
      <c r="B9" s="185"/>
      <c r="C9" s="186"/>
      <c r="D9" s="150" t="s">
        <v>109</v>
      </c>
      <c r="E9" s="150" t="s">
        <v>110</v>
      </c>
      <c r="F9" s="150" t="s">
        <v>111</v>
      </c>
      <c r="G9" s="150" t="s">
        <v>94</v>
      </c>
      <c r="H9" s="150" t="s">
        <v>21</v>
      </c>
      <c r="I9" s="186"/>
    </row>
    <row r="10" spans="1:256" ht="15" customHeight="1">
      <c r="A10" s="151" t="s">
        <v>95</v>
      </c>
      <c r="B10" s="103">
        <v>36014399</v>
      </c>
      <c r="C10" s="103">
        <v>36014399</v>
      </c>
      <c r="D10" s="152">
        <v>8165299</v>
      </c>
      <c r="E10" s="153">
        <v>1619266.4</v>
      </c>
      <c r="F10" s="153">
        <v>2803117.62</v>
      </c>
      <c r="G10" s="103">
        <f>D10+E10+F10</f>
        <v>12587683.02</v>
      </c>
      <c r="H10" s="103">
        <f>'[2]EVTOP_01 _(1er.) '!$H$10+G10</f>
        <v>17214105.240000002</v>
      </c>
      <c r="I10" s="154">
        <f>H10/C10</f>
        <v>0.47797841191241319</v>
      </c>
    </row>
    <row r="11" spans="1:256" ht="11.25" customHeight="1">
      <c r="A11" s="155" t="s">
        <v>96</v>
      </c>
      <c r="B11" s="103">
        <v>41804302</v>
      </c>
      <c r="C11" s="103">
        <v>41804302</v>
      </c>
      <c r="D11" s="153">
        <v>3052818</v>
      </c>
      <c r="E11" s="153">
        <v>3483691.85</v>
      </c>
      <c r="F11" s="153">
        <v>3483691.85</v>
      </c>
      <c r="G11" s="103">
        <f t="shared" ref="G11:G14" si="0">D11+E11+F11</f>
        <v>10020201.699999999</v>
      </c>
      <c r="H11" s="103">
        <f>G11+'[2]EVTOP_01 _(1er.) '!$H$11</f>
        <v>20902151.399999999</v>
      </c>
      <c r="I11" s="154">
        <f>H11/C11</f>
        <v>0.50000000956839319</v>
      </c>
    </row>
    <row r="12" spans="1:256" ht="12.75" customHeight="1">
      <c r="A12" s="151" t="s">
        <v>97</v>
      </c>
      <c r="B12" s="103">
        <v>99140</v>
      </c>
      <c r="C12" s="103">
        <v>99140</v>
      </c>
      <c r="D12" s="153">
        <v>7561.43</v>
      </c>
      <c r="E12" s="153">
        <v>7561.43</v>
      </c>
      <c r="F12" s="153">
        <v>7561.43</v>
      </c>
      <c r="G12" s="103">
        <f t="shared" si="0"/>
        <v>22684.29</v>
      </c>
      <c r="H12" s="103">
        <f>G12+'[2]EVTOP_01 _(1er.) '!$H$12</f>
        <v>53368.58</v>
      </c>
      <c r="I12" s="154">
        <f t="shared" ref="I12:I15" si="1">H12/C12</f>
        <v>0.53831531168045188</v>
      </c>
      <c r="K12" s="180"/>
    </row>
    <row r="13" spans="1:256" s="1" customFormat="1" ht="12.75" customHeight="1">
      <c r="A13" s="151" t="s">
        <v>98</v>
      </c>
      <c r="B13" s="103">
        <v>9542</v>
      </c>
      <c r="C13" s="103">
        <v>9542</v>
      </c>
      <c r="D13" s="153">
        <v>60.38</v>
      </c>
      <c r="E13" s="153">
        <v>324.81</v>
      </c>
      <c r="F13" s="153">
        <v>462.19</v>
      </c>
      <c r="G13" s="103">
        <f t="shared" si="0"/>
        <v>847.38</v>
      </c>
      <c r="H13" s="103">
        <f>G13+'[2]EVTOP_01 _(1er.) '!$H$13</f>
        <v>1383.73</v>
      </c>
      <c r="I13" s="154">
        <f t="shared" si="1"/>
        <v>0.14501467197652484</v>
      </c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56" customFormat="1" ht="10.5" customHeight="1">
      <c r="A14" s="151" t="s">
        <v>99</v>
      </c>
      <c r="B14" s="103">
        <v>19380</v>
      </c>
      <c r="C14" s="103">
        <v>19380</v>
      </c>
      <c r="D14" s="153">
        <v>899.64</v>
      </c>
      <c r="E14" s="153">
        <v>998.34</v>
      </c>
      <c r="F14" s="153">
        <v>1683.24</v>
      </c>
      <c r="G14" s="103">
        <f t="shared" si="0"/>
        <v>3581.2200000000003</v>
      </c>
      <c r="H14" s="103">
        <f>G14+'[2]EVTOP_01 _(1er.) '!$H$14</f>
        <v>5675.01</v>
      </c>
      <c r="I14" s="154">
        <f t="shared" si="1"/>
        <v>0.29282817337461303</v>
      </c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  <c r="IQ14" s="100"/>
      <c r="IR14" s="100"/>
      <c r="IS14" s="100"/>
      <c r="IT14" s="100"/>
      <c r="IU14" s="100"/>
      <c r="IV14" s="100"/>
    </row>
    <row r="15" spans="1:256" s="1" customFormat="1" ht="11.25" customHeight="1">
      <c r="A15" s="157" t="s">
        <v>94</v>
      </c>
      <c r="B15" s="158">
        <f>B10+B11+B12+B13+B16+B14</f>
        <v>77946763</v>
      </c>
      <c r="C15" s="158">
        <f>SUM(C10:C14)</f>
        <v>77946763</v>
      </c>
      <c r="D15" s="158">
        <f>SUM(D10:D14)</f>
        <v>11226638.450000001</v>
      </c>
      <c r="E15" s="158">
        <f>+E14+E13+E12+E11+E10</f>
        <v>5111842.83</v>
      </c>
      <c r="F15" s="158">
        <f>SUM(F10:F14)</f>
        <v>6296516.330000001</v>
      </c>
      <c r="G15" s="159">
        <f>SUM(G10:G14)</f>
        <v>22634997.609999996</v>
      </c>
      <c r="H15" s="159">
        <f>SUM(H10:H14)</f>
        <v>38176683.959999993</v>
      </c>
      <c r="I15" s="160">
        <f t="shared" si="1"/>
        <v>0.48977895284759926</v>
      </c>
      <c r="K15" s="180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" customFormat="1" ht="9.75" customHeight="1">
      <c r="A16" s="149"/>
      <c r="B16" s="149"/>
      <c r="C16" s="149"/>
      <c r="D16" s="149"/>
      <c r="E16" s="149"/>
      <c r="F16" s="149"/>
      <c r="G16" s="149"/>
      <c r="H16" s="149"/>
      <c r="I16" s="149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" customFormat="1" ht="10.5" customHeight="1">
      <c r="A17" s="148" t="s">
        <v>100</v>
      </c>
      <c r="B17" s="149"/>
      <c r="C17" s="161"/>
      <c r="D17" s="149"/>
      <c r="E17" s="149" t="s">
        <v>61</v>
      </c>
      <c r="F17" s="149"/>
      <c r="G17" s="149"/>
      <c r="H17" s="149"/>
      <c r="I17" s="149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" customFormat="1" ht="11.25" customHeight="1">
      <c r="A18" s="184" t="s">
        <v>90</v>
      </c>
      <c r="B18" s="185" t="s">
        <v>91</v>
      </c>
      <c r="C18" s="186" t="s">
        <v>92</v>
      </c>
      <c r="D18" s="186"/>
      <c r="E18" s="186"/>
      <c r="F18" s="186"/>
      <c r="G18" s="186"/>
      <c r="H18" s="186"/>
      <c r="I18" s="186" t="s">
        <v>101</v>
      </c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1" customFormat="1" ht="10.5" customHeight="1">
      <c r="A19" s="184"/>
      <c r="B19" s="185"/>
      <c r="C19" s="186"/>
      <c r="D19" s="162" t="s">
        <v>109</v>
      </c>
      <c r="E19" s="150" t="s">
        <v>112</v>
      </c>
      <c r="F19" s="150" t="s">
        <v>111</v>
      </c>
      <c r="G19" s="150" t="s">
        <v>94</v>
      </c>
      <c r="H19" s="150" t="s">
        <v>21</v>
      </c>
      <c r="I19" s="186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1" customFormat="1" ht="10.5" customHeight="1">
      <c r="A20" s="163" t="s">
        <v>102</v>
      </c>
      <c r="B20" s="164"/>
      <c r="C20" s="144"/>
      <c r="D20" s="164"/>
      <c r="E20" s="164"/>
      <c r="F20" s="164"/>
      <c r="G20" s="164"/>
      <c r="H20" s="164"/>
      <c r="I20" s="163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10.5" customHeight="1">
      <c r="A21" s="165" t="s">
        <v>70</v>
      </c>
      <c r="B21" s="103">
        <v>9312363</v>
      </c>
      <c r="C21" s="166">
        <v>9312363</v>
      </c>
      <c r="D21" s="103">
        <v>789706.74</v>
      </c>
      <c r="E21" s="103">
        <v>775292.57</v>
      </c>
      <c r="F21" s="103">
        <v>776630.13</v>
      </c>
      <c r="G21" s="102">
        <f>D21+E21+F21</f>
        <v>2341629.44</v>
      </c>
      <c r="H21" s="103">
        <f>G21+'[2]EVTOP_01 _(1er.) '!$H$21</f>
        <v>4368819.8100000005</v>
      </c>
      <c r="I21" s="167">
        <f>H21/C21</f>
        <v>0.46914191489313728</v>
      </c>
      <c r="J21" s="168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" customFormat="1" ht="12" customHeight="1">
      <c r="A22" s="165" t="s">
        <v>71</v>
      </c>
      <c r="B22" s="103">
        <v>14286613</v>
      </c>
      <c r="C22" s="166">
        <v>14286613</v>
      </c>
      <c r="D22" s="103">
        <v>1156429.8700000001</v>
      </c>
      <c r="E22" s="103">
        <v>1207606.4099999999</v>
      </c>
      <c r="F22" s="103">
        <v>1198435.46</v>
      </c>
      <c r="G22" s="102">
        <f t="shared" ref="G22:G29" si="2">D22+E22+F22</f>
        <v>3562471.74</v>
      </c>
      <c r="H22" s="103">
        <f>G22+'[2]EVTOP_01 _(1er.) '!$H$22</f>
        <v>6891006.1699999999</v>
      </c>
      <c r="I22" s="167">
        <f t="shared" ref="I22:I29" si="3">H22/C22</f>
        <v>0.48234008788507116</v>
      </c>
      <c r="J22" s="168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" customFormat="1" ht="11.25" customHeight="1">
      <c r="A23" s="165" t="s">
        <v>72</v>
      </c>
      <c r="B23" s="103">
        <v>4223808</v>
      </c>
      <c r="C23" s="166">
        <v>4223808</v>
      </c>
      <c r="D23" s="103">
        <v>277599.89</v>
      </c>
      <c r="E23" s="103">
        <v>309492.21999999997</v>
      </c>
      <c r="F23" s="103">
        <v>321590.84000000003</v>
      </c>
      <c r="G23" s="102">
        <f t="shared" si="2"/>
        <v>908682.95</v>
      </c>
      <c r="H23" s="103">
        <f>G23+'[2]EVTOP_01 _(1er.) '!$H$23</f>
        <v>1822063.29</v>
      </c>
      <c r="I23" s="167">
        <f t="shared" si="3"/>
        <v>0.4313792885472067</v>
      </c>
      <c r="J23" s="168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1" customFormat="1" ht="11.25" customHeight="1">
      <c r="A24" s="165" t="s">
        <v>103</v>
      </c>
      <c r="B24" s="103">
        <v>8309058</v>
      </c>
      <c r="C24" s="166">
        <v>8309058</v>
      </c>
      <c r="D24" s="103">
        <v>694324.17</v>
      </c>
      <c r="E24" s="103">
        <v>723650.11</v>
      </c>
      <c r="F24" s="103">
        <v>691092.49</v>
      </c>
      <c r="G24" s="102">
        <f t="shared" si="2"/>
        <v>2109066.77</v>
      </c>
      <c r="H24" s="103">
        <f>G24+'[2]EVTOP_01 _(1er.) '!$H$24</f>
        <v>4086724.23</v>
      </c>
      <c r="I24" s="167">
        <f t="shared" si="3"/>
        <v>0.49183965619207376</v>
      </c>
      <c r="J24" s="168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1" customFormat="1" ht="11.25" customHeight="1">
      <c r="A25" s="165" t="s">
        <v>104</v>
      </c>
      <c r="B25" s="103">
        <v>28449922</v>
      </c>
      <c r="C25" s="166">
        <v>28449922</v>
      </c>
      <c r="D25" s="103">
        <v>3865578.83</v>
      </c>
      <c r="E25" s="103">
        <v>3600863.93</v>
      </c>
      <c r="F25" s="103">
        <v>2173893.5099999998</v>
      </c>
      <c r="G25" s="102">
        <f t="shared" si="2"/>
        <v>9640336.2699999996</v>
      </c>
      <c r="H25" s="103">
        <f>G25+'[2]EVTOP_01 _(1er.) '!$H$25</f>
        <v>17488272.469999999</v>
      </c>
      <c r="I25" s="167">
        <f t="shared" si="3"/>
        <v>0.61470370533880547</v>
      </c>
      <c r="J25" s="168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10.5" customHeight="1">
      <c r="A26" s="165" t="s">
        <v>75</v>
      </c>
      <c r="B26" s="103">
        <v>4921370</v>
      </c>
      <c r="C26" s="166">
        <v>4921370</v>
      </c>
      <c r="D26" s="103">
        <v>422494.98</v>
      </c>
      <c r="E26" s="103">
        <v>449353.62</v>
      </c>
      <c r="F26" s="103">
        <v>461424.49</v>
      </c>
      <c r="G26" s="102">
        <f t="shared" si="2"/>
        <v>1333273.0899999999</v>
      </c>
      <c r="H26" s="103">
        <f>G26+'[2]EVTOP_01 _(1er.) '!$H$26</f>
        <v>2529636.9899999998</v>
      </c>
      <c r="I26" s="167">
        <f t="shared" si="3"/>
        <v>0.51401073075180281</v>
      </c>
      <c r="J26" s="168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12.75" customHeight="1">
      <c r="A27" s="165" t="s">
        <v>76</v>
      </c>
      <c r="B27" s="103">
        <v>164875</v>
      </c>
      <c r="C27" s="166">
        <v>164875</v>
      </c>
      <c r="D27" s="103">
        <v>11696.08</v>
      </c>
      <c r="E27" s="103">
        <v>12841.6</v>
      </c>
      <c r="F27" s="103">
        <v>12101.13</v>
      </c>
      <c r="G27" s="102">
        <f t="shared" si="2"/>
        <v>36638.81</v>
      </c>
      <c r="H27" s="103">
        <f>G27+'[2]EVTOP_01 _(1er.) '!$H$27</f>
        <v>72287.97</v>
      </c>
      <c r="I27" s="167">
        <f t="shared" si="3"/>
        <v>0.43844106141015921</v>
      </c>
      <c r="J27" s="168"/>
    </row>
    <row r="28" spans="1:256" s="1" customFormat="1" ht="12.75" customHeight="1">
      <c r="A28" s="165" t="s">
        <v>77</v>
      </c>
      <c r="B28" s="103">
        <v>1758006</v>
      </c>
      <c r="C28" s="166">
        <v>1758006</v>
      </c>
      <c r="D28" s="103">
        <v>490689.01</v>
      </c>
      <c r="E28" s="103">
        <v>2153.79</v>
      </c>
      <c r="F28" s="103">
        <v>198.28</v>
      </c>
      <c r="G28" s="102">
        <f t="shared" si="2"/>
        <v>493041.08</v>
      </c>
      <c r="H28" s="103">
        <f>G28+'[2]EVTOP_01 _(1er.) '!$H$28</f>
        <v>2246547.23</v>
      </c>
      <c r="I28" s="167">
        <f t="shared" si="3"/>
        <v>1.2778950868199539</v>
      </c>
      <c r="J28" s="16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10.5" customHeight="1">
      <c r="A29" s="165" t="s">
        <v>78</v>
      </c>
      <c r="B29" s="103">
        <v>1124246</v>
      </c>
      <c r="C29" s="166">
        <v>1124246</v>
      </c>
      <c r="D29" s="103">
        <v>90881.13</v>
      </c>
      <c r="E29" s="103">
        <v>110048.78</v>
      </c>
      <c r="F29" s="103">
        <v>134015.17000000001</v>
      </c>
      <c r="G29" s="102">
        <f t="shared" si="2"/>
        <v>334945.08</v>
      </c>
      <c r="H29" s="103">
        <f>G29+'[2]EVTOP_01 _(1er.) '!$H$29</f>
        <v>573268.88</v>
      </c>
      <c r="I29" s="167">
        <f t="shared" si="3"/>
        <v>0.50991409353468908</v>
      </c>
      <c r="J29" s="168"/>
      <c r="EZ29" s="169"/>
      <c r="FA29" s="169"/>
      <c r="FB29" s="169"/>
      <c r="FC29" s="169"/>
      <c r="FD29" s="169"/>
      <c r="FE29" s="169"/>
      <c r="FF29" s="169"/>
      <c r="FG29" s="169"/>
      <c r="FH29" s="169"/>
      <c r="FI29" s="169"/>
      <c r="FJ29" s="169"/>
      <c r="FK29" s="169"/>
      <c r="FL29" s="169"/>
      <c r="FM29" s="169"/>
      <c r="FN29" s="169"/>
      <c r="FO29" s="169"/>
      <c r="FP29" s="169"/>
      <c r="FQ29" s="169"/>
      <c r="FR29" s="169"/>
      <c r="FS29" s="169"/>
      <c r="FT29" s="169"/>
      <c r="FU29" s="169"/>
      <c r="FV29" s="169"/>
      <c r="FW29" s="169"/>
      <c r="FX29" s="169"/>
      <c r="FY29" s="169"/>
      <c r="FZ29" s="169"/>
      <c r="GA29" s="169"/>
      <c r="GB29" s="169"/>
      <c r="GC29" s="169"/>
      <c r="GD29" s="169"/>
      <c r="GE29" s="169"/>
      <c r="GF29" s="169"/>
      <c r="GG29" s="169"/>
      <c r="GH29" s="169"/>
      <c r="GI29" s="169"/>
      <c r="GJ29" s="169"/>
      <c r="GK29" s="169"/>
      <c r="GL29" s="169"/>
      <c r="GM29" s="169"/>
      <c r="GN29" s="169"/>
      <c r="GO29" s="169"/>
      <c r="GP29" s="169"/>
      <c r="GQ29" s="169"/>
      <c r="GR29" s="169"/>
      <c r="GS29" s="169"/>
      <c r="GT29" s="169"/>
      <c r="GU29" s="169"/>
      <c r="GV29" s="169"/>
      <c r="GW29" s="169"/>
      <c r="GX29" s="169"/>
      <c r="GY29" s="169"/>
      <c r="GZ29" s="169"/>
      <c r="HA29" s="169"/>
      <c r="HB29" s="169"/>
      <c r="HC29" s="169"/>
      <c r="HD29" s="169"/>
      <c r="HE29" s="169"/>
      <c r="HF29" s="169"/>
      <c r="HG29" s="169"/>
      <c r="HH29" s="169"/>
      <c r="HI29" s="169"/>
      <c r="HJ29" s="169"/>
      <c r="HK29" s="169"/>
      <c r="HL29" s="169"/>
      <c r="HM29" s="169"/>
      <c r="HN29" s="169"/>
      <c r="HO29" s="169"/>
      <c r="HP29" s="169"/>
      <c r="HQ29" s="169"/>
      <c r="HR29" s="169"/>
      <c r="HS29" s="169"/>
      <c r="HT29" s="169"/>
      <c r="HU29" s="169"/>
      <c r="HV29" s="169"/>
      <c r="HW29" s="169"/>
      <c r="HX29" s="169"/>
      <c r="HY29" s="169"/>
      <c r="HZ29" s="169"/>
      <c r="IA29" s="169"/>
      <c r="IB29" s="169"/>
      <c r="IC29" s="169"/>
      <c r="ID29" s="169"/>
      <c r="IE29" s="169"/>
      <c r="IF29" s="169"/>
      <c r="IG29" s="169"/>
      <c r="IH29" s="169"/>
      <c r="II29" s="169"/>
      <c r="IJ29" s="169"/>
      <c r="IK29" s="169"/>
      <c r="IL29" s="169"/>
      <c r="IM29" s="169"/>
      <c r="IN29" s="169"/>
      <c r="IO29" s="169"/>
      <c r="IP29" s="169"/>
      <c r="IQ29" s="169"/>
      <c r="IR29" s="169"/>
      <c r="IS29" s="169"/>
      <c r="IT29" s="169"/>
      <c r="IU29" s="169"/>
      <c r="IV29" s="169"/>
    </row>
    <row r="30" spans="1:256" ht="6.75" customHeight="1">
      <c r="A30" s="170"/>
      <c r="B30" s="171"/>
      <c r="C30" s="171"/>
      <c r="D30" s="171"/>
      <c r="E30" s="171"/>
      <c r="F30" s="171"/>
      <c r="G30" s="172"/>
      <c r="H30" s="103"/>
      <c r="I30" s="173"/>
      <c r="J30" s="168"/>
    </row>
    <row r="31" spans="1:256" ht="8.25" customHeight="1">
      <c r="A31" s="144"/>
      <c r="B31" s="144"/>
      <c r="C31" s="144"/>
      <c r="D31" s="144"/>
      <c r="E31" s="144"/>
      <c r="F31" s="144"/>
      <c r="G31" s="144"/>
      <c r="H31" s="174"/>
      <c r="I31" s="144"/>
    </row>
    <row r="32" spans="1:256">
      <c r="A32" s="157" t="s">
        <v>94</v>
      </c>
      <c r="B32" s="158">
        <f>B29+B28+B27+B26+B25+B24+B23+B22+B21</f>
        <v>72550261</v>
      </c>
      <c r="C32" s="158">
        <f>SUM(C21:C30)</f>
        <v>72550261</v>
      </c>
      <c r="D32" s="158">
        <f>D29+D28+D27+D26+D25+D24+D23+D22+D21</f>
        <v>7799400.7000000002</v>
      </c>
      <c r="E32" s="158">
        <f>E29+E28+E27+E26+E25+E24+E23+E22+E21</f>
        <v>7191303.0300000003</v>
      </c>
      <c r="F32" s="158">
        <f>SUM(F21:F30)</f>
        <v>5769381.5</v>
      </c>
      <c r="G32" s="158">
        <f>G29+G28+G27+G26+G25+G24+G23+G22+G21</f>
        <v>20760085.23</v>
      </c>
      <c r="H32" s="158">
        <f>SUM(H21:H29)</f>
        <v>40078627.039999999</v>
      </c>
      <c r="I32" s="175">
        <f>H32/C32</f>
        <v>0.5524256768697221</v>
      </c>
    </row>
    <row r="33" spans="1:9" ht="8.25" customHeight="1">
      <c r="A33" s="149"/>
      <c r="B33" s="161"/>
      <c r="C33" s="161"/>
      <c r="D33" s="161"/>
      <c r="E33" s="161"/>
      <c r="F33" s="161"/>
      <c r="G33" s="161"/>
      <c r="H33" s="161"/>
      <c r="I33" s="149"/>
    </row>
    <row r="34" spans="1:9" ht="13.5" thickBot="1">
      <c r="A34" s="176" t="s">
        <v>105</v>
      </c>
      <c r="B34" s="177">
        <f>SUM(B15-B32)</f>
        <v>5396502</v>
      </c>
      <c r="C34" s="177">
        <f>C15-C32</f>
        <v>5396502</v>
      </c>
      <c r="D34" s="177">
        <f>SUM(D15-D32)</f>
        <v>3427237.7500000009</v>
      </c>
      <c r="E34" s="177">
        <f>SUM(E15-E32)</f>
        <v>-2079460.2000000002</v>
      </c>
      <c r="F34" s="177">
        <f>SUM(F15-F32)</f>
        <v>527134.83000000101</v>
      </c>
      <c r="G34" s="177">
        <f>SUM(G15-G32)</f>
        <v>1874912.3799999952</v>
      </c>
      <c r="H34" s="177">
        <f>SUM(H15-H32)</f>
        <v>-1901943.0800000057</v>
      </c>
      <c r="I34" s="175">
        <f>H34/C34</f>
        <v>-0.3524399842712938</v>
      </c>
    </row>
    <row r="35" spans="1:9" ht="13.5" thickTop="1">
      <c r="A35" s="187"/>
      <c r="B35" s="187"/>
      <c r="C35" s="187"/>
      <c r="D35" s="187"/>
      <c r="E35" s="144"/>
      <c r="F35" s="144"/>
      <c r="G35" s="144"/>
      <c r="H35" s="144"/>
      <c r="I35" s="144"/>
    </row>
    <row r="36" spans="1:9">
      <c r="A36" s="178"/>
      <c r="B36" s="178"/>
      <c r="C36" s="178"/>
      <c r="D36" s="178"/>
      <c r="E36" s="144"/>
      <c r="F36" s="144"/>
      <c r="G36" s="144"/>
      <c r="H36" s="144"/>
      <c r="I36" s="144"/>
    </row>
    <row r="37" spans="1:9">
      <c r="A37" s="178"/>
      <c r="B37" s="178"/>
      <c r="C37" s="178"/>
      <c r="D37" s="178"/>
      <c r="E37" s="144"/>
      <c r="F37" s="144"/>
      <c r="G37" s="144"/>
      <c r="H37" s="144"/>
      <c r="I37" s="144"/>
    </row>
    <row r="38" spans="1:9">
      <c r="A38" s="178"/>
      <c r="B38" s="178"/>
      <c r="C38" s="178"/>
      <c r="D38" s="178"/>
      <c r="E38" s="144"/>
      <c r="F38" s="144"/>
      <c r="G38" s="144"/>
      <c r="H38" s="144"/>
      <c r="I38" s="144"/>
    </row>
    <row r="39" spans="1:9">
      <c r="A39" s="178"/>
      <c r="B39" s="178"/>
      <c r="C39" s="178"/>
      <c r="D39" s="178"/>
      <c r="E39" s="144"/>
      <c r="F39" s="144"/>
      <c r="G39" s="144"/>
      <c r="H39" s="144"/>
      <c r="I39" s="144"/>
    </row>
    <row r="40" spans="1:9">
      <c r="A40" s="181" t="s">
        <v>106</v>
      </c>
      <c r="B40" s="182"/>
      <c r="C40" s="183"/>
      <c r="D40" s="183"/>
      <c r="E40" s="183"/>
      <c r="F40" s="183"/>
      <c r="G40" s="183"/>
      <c r="H40" s="183"/>
      <c r="I40" s="183"/>
    </row>
    <row r="41" spans="1:9">
      <c r="A41" s="182" t="s">
        <v>107</v>
      </c>
      <c r="B41" s="182"/>
      <c r="C41" s="183"/>
      <c r="D41" s="183"/>
      <c r="E41" s="183"/>
      <c r="F41" s="183"/>
      <c r="G41" s="183"/>
      <c r="H41" s="183"/>
      <c r="I41" s="183"/>
    </row>
    <row r="42" spans="1:9">
      <c r="A42" s="178"/>
      <c r="B42" s="178"/>
      <c r="C42" s="178"/>
      <c r="D42" s="178"/>
      <c r="E42" s="144"/>
      <c r="F42" s="144"/>
      <c r="G42" s="144"/>
      <c r="H42" s="144"/>
      <c r="I42" s="144"/>
    </row>
    <row r="43" spans="1:9">
      <c r="A43" s="178"/>
      <c r="B43" s="178"/>
      <c r="C43" s="178"/>
      <c r="D43" s="178"/>
      <c r="E43" s="144"/>
      <c r="F43" s="144"/>
      <c r="G43" s="144"/>
      <c r="H43" s="144"/>
      <c r="I43" s="144"/>
    </row>
    <row r="44" spans="1:9">
      <c r="A44" s="1"/>
      <c r="B44" s="179"/>
      <c r="H44" s="1"/>
      <c r="I44" s="1"/>
    </row>
    <row r="47" spans="1:9">
      <c r="A47" s="181"/>
      <c r="B47" s="182"/>
      <c r="E47" s="181"/>
      <c r="F47" s="182"/>
      <c r="G47" s="182"/>
      <c r="H47" s="182"/>
      <c r="I47" s="182"/>
    </row>
    <row r="48" spans="1:9">
      <c r="A48" s="182"/>
      <c r="B48" s="182"/>
      <c r="E48" s="182"/>
      <c r="F48" s="182"/>
      <c r="G48" s="182"/>
      <c r="H48" s="182"/>
      <c r="I48" s="182"/>
    </row>
  </sheetData>
  <mergeCells count="22">
    <mergeCell ref="A35:D35"/>
    <mergeCell ref="A2:G2"/>
    <mergeCell ref="A3:G3"/>
    <mergeCell ref="A4:G4"/>
    <mergeCell ref="A6:D6"/>
    <mergeCell ref="E6:I6"/>
    <mergeCell ref="A8:A9"/>
    <mergeCell ref="B8:B9"/>
    <mergeCell ref="C8:C9"/>
    <mergeCell ref="D8:H8"/>
    <mergeCell ref="I8:I9"/>
    <mergeCell ref="A18:A19"/>
    <mergeCell ref="B18:B19"/>
    <mergeCell ref="C18:C19"/>
    <mergeCell ref="D18:H18"/>
    <mergeCell ref="I18:I19"/>
    <mergeCell ref="A40:I40"/>
    <mergeCell ref="A41:I41"/>
    <mergeCell ref="A47:B47"/>
    <mergeCell ref="E47:I47"/>
    <mergeCell ref="A48:B48"/>
    <mergeCell ref="E48:I48"/>
  </mergeCells>
  <printOptions horizontalCentered="1"/>
  <pageMargins left="0.47222222222222227" right="0.39374999999999999" top="0.27013888888888887" bottom="0.59027777777777779" header="0.51180555555555562" footer="0.51180555555555562"/>
  <pageSetup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tabSelected="1" topLeftCell="A2" zoomScaleNormal="100" zoomScaleSheetLayoutView="70" workbookViewId="0">
      <selection activeCell="B8" sqref="B8:G9"/>
    </sheetView>
  </sheetViews>
  <sheetFormatPr baseColWidth="10" defaultRowHeight="12.75"/>
  <cols>
    <col min="1" max="1" width="5" style="122" customWidth="1"/>
    <col min="2" max="2" width="12.140625" style="122" customWidth="1"/>
    <col min="3" max="3" width="11" style="122" customWidth="1"/>
    <col min="4" max="4" width="10.7109375" style="122" customWidth="1"/>
    <col min="5" max="6" width="11.28515625" style="122" customWidth="1"/>
    <col min="7" max="7" width="14.140625" style="122" customWidth="1"/>
    <col min="8" max="8" width="17.28515625" style="122" customWidth="1"/>
    <col min="9" max="9" width="27.5703125" style="122" customWidth="1"/>
    <col min="10" max="16384" width="11.42578125" style="122"/>
  </cols>
  <sheetData>
    <row r="1" spans="1:15">
      <c r="B1" s="123"/>
      <c r="C1" s="123"/>
      <c r="D1" s="123"/>
      <c r="E1" s="123"/>
      <c r="F1" s="123"/>
      <c r="G1" s="124" t="s">
        <v>79</v>
      </c>
      <c r="H1" s="125"/>
      <c r="I1" s="125"/>
      <c r="K1" s="123"/>
    </row>
    <row r="2" spans="1:15" s="126" customFormat="1">
      <c r="A2" s="205" t="s">
        <v>80</v>
      </c>
      <c r="B2" s="206"/>
      <c r="C2" s="206"/>
      <c r="D2" s="206"/>
      <c r="E2" s="206"/>
      <c r="F2" s="206"/>
      <c r="G2" s="206"/>
      <c r="H2" s="84"/>
    </row>
    <row r="3" spans="1:15">
      <c r="B3" s="205" t="s">
        <v>81</v>
      </c>
      <c r="C3" s="207"/>
      <c r="D3" s="207"/>
      <c r="E3" s="207"/>
      <c r="F3" s="207"/>
      <c r="G3" s="207"/>
      <c r="H3" s="126"/>
      <c r="I3" s="126"/>
    </row>
    <row r="4" spans="1:15">
      <c r="B4" s="205"/>
      <c r="C4" s="207"/>
      <c r="D4" s="207"/>
      <c r="E4" s="207"/>
      <c r="F4" s="207"/>
      <c r="G4" s="207"/>
      <c r="H4" s="126"/>
      <c r="I4" s="126"/>
    </row>
    <row r="5" spans="1:15">
      <c r="B5" s="208" t="s">
        <v>124</v>
      </c>
      <c r="C5" s="209"/>
      <c r="D5" s="209"/>
      <c r="E5" s="209"/>
      <c r="F5" s="209"/>
      <c r="G5" s="209"/>
      <c r="H5" s="127"/>
      <c r="I5" s="127"/>
    </row>
    <row r="6" spans="1:15" ht="13.5" thickBot="1">
      <c r="B6" s="128"/>
      <c r="C6" s="128"/>
      <c r="D6" s="128"/>
      <c r="E6" s="128"/>
      <c r="F6" s="128"/>
      <c r="G6" s="128"/>
      <c r="H6" s="123"/>
      <c r="I6" s="123"/>
    </row>
    <row r="7" spans="1:15" ht="23.25" customHeight="1" thickTop="1" thickBot="1">
      <c r="B7" s="210" t="s">
        <v>82</v>
      </c>
      <c r="C7" s="211"/>
      <c r="D7" s="211"/>
      <c r="E7" s="211"/>
      <c r="F7" s="211"/>
      <c r="G7" s="212"/>
      <c r="H7" s="129"/>
      <c r="I7" s="130"/>
    </row>
    <row r="8" spans="1:15" ht="24" customHeight="1" thickTop="1">
      <c r="B8" s="213" t="s">
        <v>126</v>
      </c>
      <c r="C8" s="214"/>
      <c r="D8" s="214"/>
      <c r="E8" s="214"/>
      <c r="F8" s="214"/>
      <c r="G8" s="215"/>
      <c r="H8" s="131"/>
      <c r="I8" s="132"/>
      <c r="O8" s="133"/>
    </row>
    <row r="9" spans="1:15" ht="21" customHeight="1">
      <c r="B9" s="216"/>
      <c r="C9" s="217"/>
      <c r="D9" s="217"/>
      <c r="E9" s="217"/>
      <c r="F9" s="217"/>
      <c r="G9" s="218"/>
      <c r="H9" s="131"/>
      <c r="I9" s="132"/>
      <c r="J9" s="134"/>
    </row>
    <row r="10" spans="1:15" ht="21" customHeight="1">
      <c r="B10" s="216" t="s">
        <v>121</v>
      </c>
      <c r="C10" s="217"/>
      <c r="D10" s="217"/>
      <c r="E10" s="217"/>
      <c r="F10" s="217"/>
      <c r="G10" s="218"/>
      <c r="H10" s="131"/>
      <c r="I10" s="132"/>
      <c r="J10" s="134"/>
    </row>
    <row r="11" spans="1:15" ht="15.75" customHeight="1">
      <c r="B11" s="216"/>
      <c r="C11" s="217"/>
      <c r="D11" s="217"/>
      <c r="E11" s="217"/>
      <c r="F11" s="217"/>
      <c r="G11" s="218"/>
      <c r="H11" s="135"/>
      <c r="I11" s="131"/>
    </row>
    <row r="12" spans="1:15" ht="26.25" customHeight="1">
      <c r="B12" s="190" t="s">
        <v>122</v>
      </c>
      <c r="C12" s="191"/>
      <c r="D12" s="191"/>
      <c r="E12" s="191"/>
      <c r="F12" s="191"/>
      <c r="G12" s="192"/>
      <c r="H12" s="132"/>
      <c r="I12" s="132"/>
    </row>
    <row r="13" spans="1:15" ht="42.75" customHeight="1">
      <c r="B13" s="193"/>
      <c r="C13" s="191"/>
      <c r="D13" s="191"/>
      <c r="E13" s="191"/>
      <c r="F13" s="191"/>
      <c r="G13" s="192"/>
      <c r="H13" s="132"/>
      <c r="I13" s="132"/>
    </row>
    <row r="14" spans="1:15" ht="13.5" customHeight="1">
      <c r="B14" s="136"/>
      <c r="C14" s="137"/>
      <c r="D14" s="137"/>
      <c r="E14" s="137"/>
      <c r="F14" s="137"/>
      <c r="G14" s="138"/>
      <c r="H14" s="132"/>
      <c r="I14" s="132"/>
    </row>
    <row r="15" spans="1:15" ht="12.75" customHeight="1">
      <c r="B15" s="194"/>
      <c r="C15" s="195"/>
      <c r="D15" s="195"/>
      <c r="E15" s="195"/>
      <c r="F15" s="195"/>
      <c r="G15" s="196"/>
      <c r="H15" s="135"/>
      <c r="I15" s="135"/>
    </row>
    <row r="16" spans="1:15" ht="15.75" customHeight="1">
      <c r="B16" s="194" t="s">
        <v>123</v>
      </c>
      <c r="C16" s="195"/>
      <c r="D16" s="195"/>
      <c r="E16" s="195"/>
      <c r="F16" s="195"/>
      <c r="G16" s="196"/>
      <c r="H16" s="139"/>
      <c r="I16" s="139"/>
    </row>
    <row r="17" spans="1:9" ht="15.75" customHeight="1">
      <c r="B17" s="197"/>
      <c r="C17" s="198"/>
      <c r="D17" s="198"/>
      <c r="E17" s="198"/>
      <c r="F17" s="198"/>
      <c r="G17" s="199"/>
      <c r="H17" s="139"/>
      <c r="I17" s="139"/>
    </row>
    <row r="18" spans="1:9" ht="18" customHeight="1">
      <c r="B18" s="197"/>
      <c r="C18" s="198"/>
      <c r="D18" s="198"/>
      <c r="E18" s="198"/>
      <c r="F18" s="198"/>
      <c r="G18" s="199"/>
      <c r="H18" s="139"/>
      <c r="I18" s="139"/>
    </row>
    <row r="19" spans="1:9" ht="12.75" customHeight="1">
      <c r="B19" s="136"/>
      <c r="C19" s="137"/>
      <c r="D19" s="137"/>
      <c r="E19" s="137"/>
      <c r="F19" s="137"/>
      <c r="G19" s="138"/>
      <c r="H19" s="132"/>
      <c r="I19" s="132"/>
    </row>
    <row r="20" spans="1:9" ht="6.75" hidden="1" customHeight="1">
      <c r="B20" s="136"/>
      <c r="C20" s="137"/>
      <c r="D20" s="137"/>
      <c r="E20" s="137"/>
      <c r="F20" s="137"/>
      <c r="G20" s="138"/>
      <c r="H20" s="132"/>
      <c r="I20" s="132"/>
    </row>
    <row r="21" spans="1:9" ht="12.75" hidden="1" customHeight="1">
      <c r="B21" s="136"/>
      <c r="C21" s="137"/>
      <c r="D21" s="137"/>
      <c r="E21" s="137"/>
      <c r="F21" s="137"/>
      <c r="G21" s="138"/>
      <c r="H21" s="132"/>
      <c r="I21" s="132"/>
    </row>
    <row r="22" spans="1:9" ht="22.5" customHeight="1">
      <c r="B22" s="200"/>
      <c r="C22" s="201"/>
      <c r="D22" s="201"/>
      <c r="E22" s="201"/>
      <c r="F22" s="201"/>
      <c r="G22" s="202"/>
      <c r="H22" s="132"/>
      <c r="I22" s="132"/>
    </row>
    <row r="23" spans="1:9" ht="13.5" thickBot="1">
      <c r="B23" s="140"/>
      <c r="C23" s="141"/>
      <c r="D23" s="141"/>
      <c r="E23" s="141"/>
      <c r="F23" s="141"/>
      <c r="G23" s="142"/>
      <c r="H23" s="132"/>
      <c r="I23" s="132"/>
    </row>
    <row r="24" spans="1:9" ht="13.5" thickTop="1"/>
    <row r="27" spans="1:9">
      <c r="B27" s="123"/>
      <c r="C27" s="123"/>
      <c r="G27" s="123"/>
      <c r="H27" s="123"/>
      <c r="I27" s="123"/>
    </row>
    <row r="28" spans="1:9">
      <c r="A28" s="203" t="s">
        <v>83</v>
      </c>
      <c r="B28" s="204"/>
      <c r="C28" s="204"/>
      <c r="D28" s="204"/>
      <c r="E28" s="204"/>
      <c r="F28" s="204"/>
      <c r="G28" s="204"/>
    </row>
    <row r="29" spans="1:9" s="133" customFormat="1">
      <c r="A29" s="203" t="s">
        <v>84</v>
      </c>
      <c r="B29" s="204"/>
      <c r="C29" s="204"/>
      <c r="D29" s="204"/>
      <c r="E29" s="204"/>
      <c r="F29" s="204"/>
      <c r="G29" s="204"/>
      <c r="H29" s="143"/>
      <c r="I29" s="143"/>
    </row>
    <row r="30" spans="1:9">
      <c r="H30" s="126"/>
      <c r="I30" s="126"/>
    </row>
  </sheetData>
  <mergeCells count="13">
    <mergeCell ref="A29:G29"/>
    <mergeCell ref="A2:G2"/>
    <mergeCell ref="B3:G3"/>
    <mergeCell ref="B4:G4"/>
    <mergeCell ref="B5:G5"/>
    <mergeCell ref="B7:G7"/>
    <mergeCell ref="B8:G9"/>
    <mergeCell ref="B10:G11"/>
    <mergeCell ref="B12:G13"/>
    <mergeCell ref="B15:G15"/>
    <mergeCell ref="B16:G18"/>
    <mergeCell ref="B22:G22"/>
    <mergeCell ref="A28:G28"/>
  </mergeCells>
  <pageMargins left="0.75" right="0.75" top="1" bottom="1" header="0" footer="0"/>
  <pageSetup orientation="portrait" horizontalDpi="400" verticalDpi="400" r:id="rId1"/>
  <headerFooter alignWithMargins="0"/>
  <colBreaks count="2" manualBreakCount="2">
    <brk id="7" max="1048575" man="1"/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showGridLines="0" topLeftCell="A7" zoomScaleNormal="100" workbookViewId="0">
      <selection sqref="A1:H25"/>
    </sheetView>
  </sheetViews>
  <sheetFormatPr baseColWidth="10" defaultRowHeight="12.75"/>
  <cols>
    <col min="1" max="1" width="8.7109375" customWidth="1"/>
    <col min="2" max="2" width="31.5703125" customWidth="1"/>
    <col min="3" max="3" width="11.28515625" customWidth="1"/>
    <col min="4" max="4" width="12.85546875" customWidth="1"/>
    <col min="5" max="5" width="15.28515625" customWidth="1"/>
    <col min="6" max="6" width="12" customWidth="1"/>
    <col min="7" max="7" width="10.28515625" customWidth="1"/>
    <col min="8" max="8" width="11.140625" customWidth="1"/>
  </cols>
  <sheetData>
    <row r="1" spans="1:11">
      <c r="H1" s="87" t="s">
        <v>57</v>
      </c>
    </row>
    <row r="2" spans="1:11" ht="15" customHeight="1">
      <c r="A2" s="221" t="s">
        <v>0</v>
      </c>
      <c r="B2" s="221"/>
      <c r="C2" s="221"/>
      <c r="D2" s="221"/>
      <c r="E2" s="221"/>
      <c r="F2" s="221"/>
      <c r="G2" s="221"/>
      <c r="H2" s="221"/>
    </row>
    <row r="3" spans="1:11" ht="15.75" customHeight="1">
      <c r="A3" s="221" t="s">
        <v>58</v>
      </c>
      <c r="B3" s="221"/>
      <c r="C3" s="221"/>
      <c r="D3" s="221"/>
      <c r="E3" s="221"/>
      <c r="F3" s="221"/>
      <c r="G3" s="221"/>
      <c r="H3" s="221"/>
    </row>
    <row r="4" spans="1:11" ht="17.25" customHeight="1">
      <c r="A4" s="88"/>
      <c r="B4" s="89"/>
      <c r="C4" s="89"/>
      <c r="D4" s="90"/>
      <c r="E4" s="90" t="s">
        <v>59</v>
      </c>
      <c r="F4" s="222" t="s">
        <v>108</v>
      </c>
      <c r="G4" s="222"/>
      <c r="H4" s="222"/>
    </row>
    <row r="5" spans="1:11" ht="17.25" customHeight="1" thickBot="1">
      <c r="A5" s="87"/>
      <c r="H5" s="91"/>
    </row>
    <row r="6" spans="1:11" s="20" customFormat="1" ht="24" customHeight="1" thickTop="1" thickBot="1">
      <c r="A6" s="223" t="s">
        <v>60</v>
      </c>
      <c r="B6" s="223"/>
      <c r="C6" s="223"/>
      <c r="D6" s="223"/>
      <c r="E6" s="223"/>
      <c r="F6" s="223"/>
      <c r="G6" s="223"/>
      <c r="H6" s="223"/>
    </row>
    <row r="7" spans="1:11" ht="24" customHeight="1" thickTop="1" thickBot="1">
      <c r="A7" s="87"/>
      <c r="B7" s="84"/>
      <c r="C7" s="84"/>
      <c r="D7" s="84"/>
      <c r="E7" s="182" t="s">
        <v>61</v>
      </c>
      <c r="F7" s="182"/>
      <c r="G7" s="182"/>
      <c r="H7" s="182"/>
    </row>
    <row r="8" spans="1:11" ht="24" customHeight="1" thickTop="1" thickBot="1">
      <c r="A8" s="224" t="s">
        <v>62</v>
      </c>
      <c r="B8" s="92"/>
      <c r="C8" s="225" t="s">
        <v>63</v>
      </c>
      <c r="D8" s="225" t="s">
        <v>64</v>
      </c>
      <c r="E8" s="225" t="s">
        <v>65</v>
      </c>
      <c r="F8" s="226" t="s">
        <v>21</v>
      </c>
      <c r="G8" s="226"/>
      <c r="H8" s="219" t="s">
        <v>66</v>
      </c>
    </row>
    <row r="9" spans="1:11" s="84" customFormat="1" ht="24" customHeight="1" thickTop="1" thickBot="1">
      <c r="A9" s="224"/>
      <c r="B9" s="93" t="s">
        <v>67</v>
      </c>
      <c r="C9" s="225"/>
      <c r="D9" s="225"/>
      <c r="E9" s="225"/>
      <c r="F9" s="94" t="s">
        <v>68</v>
      </c>
      <c r="G9" s="95" t="s">
        <v>69</v>
      </c>
      <c r="H9" s="219"/>
    </row>
    <row r="10" spans="1:11" s="20" customFormat="1" ht="12" customHeight="1" thickTop="1">
      <c r="A10" s="96"/>
      <c r="B10" s="97"/>
      <c r="C10" s="97"/>
      <c r="D10" s="97"/>
      <c r="E10" s="97"/>
      <c r="F10" s="97"/>
      <c r="G10" s="97"/>
      <c r="H10" s="98"/>
    </row>
    <row r="11" spans="1:11" s="20" customFormat="1" ht="18.75" customHeight="1">
      <c r="A11" s="99" t="s">
        <v>22</v>
      </c>
      <c r="B11" s="100" t="s">
        <v>70</v>
      </c>
      <c r="C11" s="101">
        <v>9312363</v>
      </c>
      <c r="D11" s="101">
        <v>9312363</v>
      </c>
      <c r="E11" s="102">
        <v>2341629</v>
      </c>
      <c r="F11" s="103">
        <v>4368820</v>
      </c>
      <c r="G11" s="104">
        <f>F11/D11</f>
        <v>0.46914193529612191</v>
      </c>
      <c r="H11" s="105">
        <f>D11-F11</f>
        <v>4943543</v>
      </c>
      <c r="J11" s="106"/>
      <c r="K11" s="102"/>
    </row>
    <row r="12" spans="1:11" s="20" customFormat="1" ht="15.75" customHeight="1">
      <c r="A12" s="99" t="s">
        <v>28</v>
      </c>
      <c r="B12" s="100" t="s">
        <v>71</v>
      </c>
      <c r="C12" s="101">
        <v>14286613</v>
      </c>
      <c r="D12" s="101">
        <v>14286613</v>
      </c>
      <c r="E12" s="101">
        <v>3562472</v>
      </c>
      <c r="F12" s="102">
        <v>6891006</v>
      </c>
      <c r="G12" s="104">
        <f t="shared" ref="G12:G19" si="0">F12/D12</f>
        <v>0.48234007598581974</v>
      </c>
      <c r="H12" s="105">
        <f t="shared" ref="H12:H19" si="1">D12-F12</f>
        <v>7395607</v>
      </c>
      <c r="J12" s="106"/>
      <c r="K12" s="102"/>
    </row>
    <row r="13" spans="1:11" s="20" customFormat="1" ht="21.75" customHeight="1">
      <c r="A13" s="99" t="s">
        <v>31</v>
      </c>
      <c r="B13" s="100" t="s">
        <v>72</v>
      </c>
      <c r="C13" s="101">
        <v>4223808</v>
      </c>
      <c r="D13" s="101">
        <v>4223808</v>
      </c>
      <c r="E13" s="101">
        <v>908683</v>
      </c>
      <c r="F13" s="102">
        <v>1822063</v>
      </c>
      <c r="G13" s="104">
        <f t="shared" si="0"/>
        <v>0.43137921988878281</v>
      </c>
      <c r="H13" s="105">
        <f t="shared" si="1"/>
        <v>2401745</v>
      </c>
      <c r="J13" s="106"/>
      <c r="K13" s="102"/>
    </row>
    <row r="14" spans="1:11" s="20" customFormat="1" ht="21" customHeight="1">
      <c r="A14" s="99" t="s">
        <v>33</v>
      </c>
      <c r="B14" s="100" t="s">
        <v>73</v>
      </c>
      <c r="C14" s="101">
        <v>8309058</v>
      </c>
      <c r="D14" s="101">
        <v>8309058</v>
      </c>
      <c r="E14" s="101">
        <v>2109067</v>
      </c>
      <c r="F14" s="102">
        <v>4086724</v>
      </c>
      <c r="G14" s="104">
        <f t="shared" si="0"/>
        <v>0.49183962851143898</v>
      </c>
      <c r="H14" s="105">
        <f t="shared" si="1"/>
        <v>4222334</v>
      </c>
      <c r="J14" s="106"/>
      <c r="K14" s="102"/>
    </row>
    <row r="15" spans="1:11" s="20" customFormat="1" ht="21" customHeight="1">
      <c r="A15" s="99" t="s">
        <v>39</v>
      </c>
      <c r="B15" s="107" t="s">
        <v>74</v>
      </c>
      <c r="C15" s="101">
        <v>28449922</v>
      </c>
      <c r="D15" s="101">
        <v>28449922</v>
      </c>
      <c r="E15" s="101">
        <v>9640336</v>
      </c>
      <c r="F15" s="102">
        <v>17488272</v>
      </c>
      <c r="G15" s="104">
        <f t="shared" si="0"/>
        <v>0.61470368881854931</v>
      </c>
      <c r="H15" s="105">
        <f t="shared" si="1"/>
        <v>10961650</v>
      </c>
      <c r="J15" s="106"/>
      <c r="K15" s="102"/>
    </row>
    <row r="16" spans="1:11" s="20" customFormat="1" ht="21.75" customHeight="1">
      <c r="A16" s="99" t="s">
        <v>41</v>
      </c>
      <c r="B16" s="100" t="s">
        <v>75</v>
      </c>
      <c r="C16" s="101">
        <v>4921370</v>
      </c>
      <c r="D16" s="101">
        <v>4921370</v>
      </c>
      <c r="E16" s="101">
        <v>1333273</v>
      </c>
      <c r="F16" s="102">
        <v>2529637</v>
      </c>
      <c r="G16" s="104">
        <f t="shared" si="0"/>
        <v>0.51401073278375742</v>
      </c>
      <c r="H16" s="105">
        <f t="shared" si="1"/>
        <v>2391733</v>
      </c>
      <c r="J16" s="106"/>
      <c r="K16" s="102"/>
    </row>
    <row r="17" spans="1:11" s="20" customFormat="1" ht="21" customHeight="1">
      <c r="A17" s="99" t="s">
        <v>44</v>
      </c>
      <c r="B17" s="100" t="s">
        <v>76</v>
      </c>
      <c r="C17" s="101">
        <v>164875</v>
      </c>
      <c r="D17" s="101">
        <v>164875</v>
      </c>
      <c r="E17" s="101">
        <v>36639</v>
      </c>
      <c r="F17" s="102">
        <v>72288</v>
      </c>
      <c r="G17" s="104">
        <f t="shared" si="0"/>
        <v>0.43844124336618651</v>
      </c>
      <c r="H17" s="105">
        <f t="shared" si="1"/>
        <v>92587</v>
      </c>
      <c r="J17" s="106"/>
      <c r="K17" s="102"/>
    </row>
    <row r="18" spans="1:11" s="20" customFormat="1" ht="21" customHeight="1">
      <c r="A18" s="99" t="s">
        <v>46</v>
      </c>
      <c r="B18" s="100" t="s">
        <v>77</v>
      </c>
      <c r="C18" s="101">
        <v>1758006</v>
      </c>
      <c r="D18" s="101">
        <v>1758006</v>
      </c>
      <c r="E18" s="101">
        <v>493041</v>
      </c>
      <c r="F18" s="102">
        <v>2246547</v>
      </c>
      <c r="G18" s="104">
        <f t="shared" si="0"/>
        <v>1.2778949559899113</v>
      </c>
      <c r="H18" s="105">
        <f t="shared" si="1"/>
        <v>-488541</v>
      </c>
      <c r="J18" s="106"/>
      <c r="K18" s="102"/>
    </row>
    <row r="19" spans="1:11" s="20" customFormat="1" ht="21" customHeight="1">
      <c r="A19" s="99" t="s">
        <v>49</v>
      </c>
      <c r="B19" s="100" t="s">
        <v>78</v>
      </c>
      <c r="C19" s="101">
        <v>1124246</v>
      </c>
      <c r="D19" s="101">
        <v>1124246</v>
      </c>
      <c r="E19" s="101">
        <v>334945</v>
      </c>
      <c r="F19" s="102">
        <v>573269</v>
      </c>
      <c r="G19" s="104">
        <f t="shared" si="0"/>
        <v>0.50991420027289402</v>
      </c>
      <c r="H19" s="105">
        <f t="shared" si="1"/>
        <v>550977</v>
      </c>
      <c r="J19" s="106"/>
      <c r="K19" s="102"/>
    </row>
    <row r="20" spans="1:11" s="20" customFormat="1" ht="21" customHeight="1" thickBot="1">
      <c r="A20" s="99"/>
      <c r="B20" s="108"/>
      <c r="C20" s="109"/>
      <c r="D20" s="110"/>
      <c r="E20" s="110"/>
      <c r="F20" s="101"/>
      <c r="G20" s="104"/>
      <c r="H20" s="105"/>
      <c r="J20" s="106"/>
    </row>
    <row r="21" spans="1:11" s="20" customFormat="1" ht="24" customHeight="1" thickTop="1" thickBot="1">
      <c r="A21" s="111"/>
      <c r="B21" s="112"/>
      <c r="C21" s="113">
        <f>C19+C18+C17+C16+C15+C14+C13+C12+C11</f>
        <v>72550261</v>
      </c>
      <c r="D21" s="113">
        <f>D19+D18+D17+D16+D15+D14+D13+D12+D11</f>
        <v>72550261</v>
      </c>
      <c r="E21" s="114">
        <f>SUM(E11:E20)</f>
        <v>20760085</v>
      </c>
      <c r="F21" s="115">
        <f>SUM(F11:F20)</f>
        <v>40078626</v>
      </c>
      <c r="G21" s="116">
        <f>F21/C21</f>
        <v>0.55242566253483227</v>
      </c>
      <c r="H21" s="117">
        <f>C21-F21</f>
        <v>32471635</v>
      </c>
    </row>
    <row r="22" spans="1:11" s="20" customFormat="1" ht="24" customHeight="1" thickTop="1" thickBot="1">
      <c r="A22" s="118"/>
      <c r="B22" s="119"/>
      <c r="C22" s="119"/>
      <c r="D22" s="119"/>
      <c r="E22" s="119"/>
      <c r="F22" s="119"/>
      <c r="G22" s="119"/>
      <c r="H22" s="120"/>
    </row>
    <row r="23" spans="1:11" s="20" customFormat="1" ht="18.75" customHeight="1" thickTop="1">
      <c r="A23" s="220"/>
      <c r="B23" s="220"/>
      <c r="C23" s="220"/>
      <c r="D23" s="220"/>
      <c r="E23" s="220"/>
      <c r="F23" s="121"/>
      <c r="G23" s="121"/>
      <c r="H23" s="121"/>
    </row>
    <row r="24" spans="1:11" ht="30.75" customHeight="1">
      <c r="G24" s="1"/>
      <c r="H24" s="1"/>
    </row>
    <row r="25" spans="1:11" ht="34.5" customHeight="1">
      <c r="A25" s="1"/>
      <c r="G25" s="72"/>
      <c r="H25" s="72"/>
    </row>
    <row r="26" spans="1:11" ht="24" customHeight="1"/>
    <row r="27" spans="1:11" ht="24" customHeight="1"/>
    <row r="28" spans="1:11" ht="24" customHeight="1"/>
  </sheetData>
  <mergeCells count="12">
    <mergeCell ref="H8:H9"/>
    <mergeCell ref="A23:E23"/>
    <mergeCell ref="A2:H2"/>
    <mergeCell ref="A3:H3"/>
    <mergeCell ref="F4:H4"/>
    <mergeCell ref="A6:H6"/>
    <mergeCell ref="E7:H7"/>
    <mergeCell ref="A8:A9"/>
    <mergeCell ref="C8:C9"/>
    <mergeCell ref="D8:D9"/>
    <mergeCell ref="E8:E9"/>
    <mergeCell ref="F8:G8"/>
  </mergeCells>
  <printOptions horizontalCentered="1"/>
  <pageMargins left="0.39374999999999999" right="0.74791666666666667" top="0.39374999999999999" bottom="0.20972222222222223" header="0.51180555555555562" footer="0.51180555555555562"/>
  <pageSetup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1"/>
  <sheetViews>
    <sheetView showGridLines="0" view="pageBreakPreview" topLeftCell="E18" zoomScaleNormal="75" zoomScaleSheetLayoutView="100" workbookViewId="0">
      <selection activeCell="L15" sqref="L15"/>
    </sheetView>
  </sheetViews>
  <sheetFormatPr baseColWidth="10" defaultRowHeight="12.75"/>
  <cols>
    <col min="1" max="1" width="0.140625" style="84" customWidth="1"/>
    <col min="2" max="2" width="5.5703125" style="84" customWidth="1"/>
    <col min="3" max="3" width="60.28515625" style="85" customWidth="1"/>
    <col min="4" max="4" width="12" style="79" customWidth="1"/>
    <col min="5" max="5" width="12.140625" customWidth="1"/>
    <col min="6" max="6" width="12" style="86" customWidth="1"/>
    <col min="7" max="7" width="10.28515625" customWidth="1"/>
    <col min="8" max="8" width="11" customWidth="1"/>
    <col min="9" max="9" width="11.42578125" customWidth="1"/>
    <col min="10" max="10" width="11.5703125" customWidth="1"/>
    <col min="11" max="11" width="10.7109375" customWidth="1"/>
    <col min="12" max="13" width="11.28515625" customWidth="1"/>
    <col min="14" max="14" width="10.5703125" customWidth="1"/>
    <col min="15" max="15" width="13.5703125" customWidth="1"/>
    <col min="16" max="16" width="12.5703125" customWidth="1"/>
  </cols>
  <sheetData>
    <row r="1" spans="1:20" ht="12.75" customHeight="1">
      <c r="A1" s="232" t="s">
        <v>0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1"/>
      <c r="R1" s="1"/>
    </row>
    <row r="2" spans="1:20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33" t="s">
        <v>1</v>
      </c>
      <c r="O2" s="233"/>
      <c r="P2" s="2"/>
      <c r="Q2" s="1"/>
      <c r="R2" s="1"/>
    </row>
    <row r="3" spans="1:20" ht="15">
      <c r="A3" s="3" t="s">
        <v>2</v>
      </c>
      <c r="B3" s="3"/>
      <c r="C3" s="4"/>
      <c r="D3" s="5"/>
      <c r="E3" s="3"/>
      <c r="F3" s="6"/>
      <c r="G3" s="3"/>
      <c r="H3" s="3"/>
      <c r="I3" s="3"/>
      <c r="J3" s="3"/>
      <c r="K3" s="3"/>
      <c r="L3" s="234" t="s">
        <v>125</v>
      </c>
      <c r="M3" s="234"/>
      <c r="N3" s="234"/>
      <c r="O3" s="234"/>
      <c r="P3" s="7"/>
      <c r="Q3" s="1"/>
      <c r="R3" s="1"/>
    </row>
    <row r="4" spans="1:20" ht="6" customHeight="1" thickBot="1">
      <c r="A4" s="8"/>
      <c r="B4" s="8"/>
      <c r="C4" s="9"/>
      <c r="D4" s="10"/>
      <c r="E4" s="11"/>
      <c r="F4" s="12"/>
      <c r="G4" s="11"/>
      <c r="H4" s="11"/>
      <c r="I4" s="11"/>
      <c r="J4" s="11" t="s">
        <v>2</v>
      </c>
      <c r="K4" s="11"/>
      <c r="L4" s="13"/>
      <c r="M4" s="13"/>
      <c r="N4" s="13"/>
      <c r="O4" s="13"/>
      <c r="P4" s="14"/>
      <c r="Q4" s="1"/>
      <c r="R4" s="1"/>
    </row>
    <row r="5" spans="1:20" s="20" customFormat="1" ht="18" customHeight="1" thickTop="1">
      <c r="A5" s="235" t="s">
        <v>3</v>
      </c>
      <c r="B5" s="235"/>
      <c r="C5" s="235"/>
      <c r="D5" s="15"/>
      <c r="E5" s="16"/>
      <c r="F5" s="17"/>
      <c r="G5" s="16"/>
      <c r="H5" s="16"/>
      <c r="I5" s="16"/>
      <c r="J5" s="16"/>
      <c r="K5" s="16"/>
      <c r="L5" s="16"/>
      <c r="M5" s="16"/>
      <c r="N5" s="16"/>
      <c r="O5" s="16"/>
      <c r="P5" s="18"/>
      <c r="Q5" s="19"/>
      <c r="R5" s="19"/>
    </row>
    <row r="6" spans="1:20" ht="15" customHeight="1" thickBot="1">
      <c r="A6" s="236" t="s">
        <v>4</v>
      </c>
      <c r="B6" s="237" t="s">
        <v>5</v>
      </c>
      <c r="C6" s="240" t="s">
        <v>6</v>
      </c>
      <c r="D6" s="21" t="s">
        <v>7</v>
      </c>
      <c r="E6" s="241" t="s">
        <v>8</v>
      </c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2" t="s">
        <v>9</v>
      </c>
      <c r="Q6" s="1"/>
      <c r="R6" s="1"/>
    </row>
    <row r="7" spans="1:20" ht="12.75" hidden="1" customHeight="1">
      <c r="A7" s="236"/>
      <c r="B7" s="238"/>
      <c r="C7" s="240"/>
      <c r="D7" s="22"/>
      <c r="E7" s="23"/>
      <c r="F7" s="24"/>
      <c r="G7" s="25"/>
      <c r="H7" s="25"/>
      <c r="I7" s="25"/>
      <c r="J7" s="26"/>
      <c r="K7" s="23"/>
      <c r="L7" s="25"/>
      <c r="M7" s="25"/>
      <c r="N7" s="25"/>
      <c r="O7" s="25"/>
      <c r="P7" s="242"/>
      <c r="Q7" s="1"/>
      <c r="R7" s="1"/>
    </row>
    <row r="8" spans="1:20" ht="12.75" hidden="1" customHeight="1">
      <c r="A8" s="236"/>
      <c r="B8" s="238"/>
      <c r="C8" s="240"/>
      <c r="D8" s="22"/>
      <c r="E8" s="23"/>
      <c r="F8" s="24"/>
      <c r="G8" s="25"/>
      <c r="H8" s="25"/>
      <c r="I8" s="25"/>
      <c r="J8" s="26"/>
      <c r="K8" s="23"/>
      <c r="L8" s="25"/>
      <c r="M8" s="25"/>
      <c r="N8" s="25"/>
      <c r="O8" s="25"/>
      <c r="P8" s="242"/>
      <c r="Q8" s="1"/>
      <c r="R8" s="1"/>
    </row>
    <row r="9" spans="1:20" ht="12.75" customHeight="1" thickTop="1" thickBot="1">
      <c r="A9" s="236"/>
      <c r="B9" s="238"/>
      <c r="C9" s="240"/>
      <c r="D9" s="22" t="s">
        <v>10</v>
      </c>
      <c r="E9" s="228" t="s">
        <v>11</v>
      </c>
      <c r="F9" s="228" t="s">
        <v>12</v>
      </c>
      <c r="G9" s="229" t="s">
        <v>13</v>
      </c>
      <c r="H9" s="229"/>
      <c r="I9" s="229"/>
      <c r="J9" s="229"/>
      <c r="K9" s="230" t="s">
        <v>14</v>
      </c>
      <c r="L9" s="230"/>
      <c r="M9" s="230"/>
      <c r="N9" s="230"/>
      <c r="O9" s="230"/>
      <c r="P9" s="242"/>
      <c r="Q9" s="1"/>
      <c r="R9" s="1"/>
    </row>
    <row r="10" spans="1:20" ht="12" customHeight="1" thickTop="1" thickBot="1">
      <c r="A10" s="236"/>
      <c r="B10" s="239"/>
      <c r="C10" s="240"/>
      <c r="D10" s="27" t="s">
        <v>15</v>
      </c>
      <c r="E10" s="228"/>
      <c r="F10" s="228"/>
      <c r="G10" s="28" t="s">
        <v>16</v>
      </c>
      <c r="H10" s="29" t="s">
        <v>17</v>
      </c>
      <c r="I10" s="29" t="s">
        <v>18</v>
      </c>
      <c r="J10" s="29" t="s">
        <v>19</v>
      </c>
      <c r="K10" s="30" t="s">
        <v>16</v>
      </c>
      <c r="L10" s="31" t="s">
        <v>17</v>
      </c>
      <c r="M10" s="32" t="s">
        <v>20</v>
      </c>
      <c r="N10" s="32" t="s">
        <v>19</v>
      </c>
      <c r="O10" s="32" t="s">
        <v>21</v>
      </c>
      <c r="P10" s="242"/>
      <c r="Q10" s="1"/>
      <c r="R10" s="1"/>
    </row>
    <row r="11" spans="1:20" ht="30.75" customHeight="1" thickTop="1">
      <c r="A11" s="33" t="s">
        <v>22</v>
      </c>
      <c r="B11" s="34" t="s">
        <v>22</v>
      </c>
      <c r="C11" s="35" t="s">
        <v>23</v>
      </c>
      <c r="D11" s="36" t="s">
        <v>24</v>
      </c>
      <c r="E11" s="36">
        <v>4</v>
      </c>
      <c r="F11" s="36">
        <v>4</v>
      </c>
      <c r="G11" s="37">
        <v>1</v>
      </c>
      <c r="H11" s="38">
        <v>1</v>
      </c>
      <c r="I11" s="38">
        <v>1</v>
      </c>
      <c r="J11" s="38">
        <v>1</v>
      </c>
      <c r="K11" s="39">
        <v>1</v>
      </c>
      <c r="L11" s="38">
        <v>1</v>
      </c>
      <c r="M11" s="40"/>
      <c r="N11" s="41"/>
      <c r="O11" s="41">
        <f t="shared" ref="O11:O22" si="0">N11+M11+L11+K11</f>
        <v>2</v>
      </c>
      <c r="P11" s="42">
        <f t="shared" ref="P11:P18" si="1">O11/F11</f>
        <v>0.5</v>
      </c>
      <c r="Q11" s="1"/>
      <c r="R11" s="1"/>
    </row>
    <row r="12" spans="1:20" s="52" customFormat="1" ht="50.25" customHeight="1">
      <c r="A12" s="43" t="s">
        <v>25</v>
      </c>
      <c r="B12" s="44" t="s">
        <v>25</v>
      </c>
      <c r="C12" s="45" t="s">
        <v>26</v>
      </c>
      <c r="D12" s="46" t="s">
        <v>27</v>
      </c>
      <c r="E12" s="47">
        <v>2996</v>
      </c>
      <c r="F12" s="47">
        <v>2996</v>
      </c>
      <c r="G12" s="48">
        <v>734</v>
      </c>
      <c r="H12" s="48">
        <v>754</v>
      </c>
      <c r="I12" s="48">
        <v>754</v>
      </c>
      <c r="J12" s="48">
        <v>754</v>
      </c>
      <c r="K12" s="49">
        <v>734</v>
      </c>
      <c r="L12" s="50" t="s">
        <v>113</v>
      </c>
      <c r="M12" s="50"/>
      <c r="N12" s="51"/>
      <c r="O12" s="48">
        <f t="shared" si="0"/>
        <v>1788</v>
      </c>
      <c r="P12" s="42">
        <f t="shared" si="1"/>
        <v>0.59679572763684918</v>
      </c>
    </row>
    <row r="13" spans="1:20" s="52" customFormat="1" ht="54" customHeight="1">
      <c r="A13" s="43" t="s">
        <v>28</v>
      </c>
      <c r="B13" s="44" t="s">
        <v>28</v>
      </c>
      <c r="C13" s="53" t="s">
        <v>29</v>
      </c>
      <c r="D13" s="46" t="s">
        <v>30</v>
      </c>
      <c r="E13" s="47">
        <v>1028</v>
      </c>
      <c r="F13" s="47">
        <v>1028</v>
      </c>
      <c r="G13" s="48">
        <v>309</v>
      </c>
      <c r="H13" s="48">
        <v>240</v>
      </c>
      <c r="I13" s="48">
        <v>240</v>
      </c>
      <c r="J13" s="48">
        <v>239</v>
      </c>
      <c r="K13" s="49">
        <v>309</v>
      </c>
      <c r="L13" s="50" t="s">
        <v>114</v>
      </c>
      <c r="M13" s="50"/>
      <c r="N13" s="51"/>
      <c r="O13" s="48">
        <f t="shared" si="0"/>
        <v>545</v>
      </c>
      <c r="P13" s="42">
        <f t="shared" si="1"/>
        <v>0.53015564202334631</v>
      </c>
    </row>
    <row r="14" spans="1:20" s="52" customFormat="1" ht="33" customHeight="1">
      <c r="A14" s="43" t="s">
        <v>31</v>
      </c>
      <c r="B14" s="44" t="s">
        <v>31</v>
      </c>
      <c r="C14" s="53" t="s">
        <v>32</v>
      </c>
      <c r="D14" s="46" t="s">
        <v>30</v>
      </c>
      <c r="E14" s="47">
        <v>748</v>
      </c>
      <c r="F14" s="47">
        <v>748</v>
      </c>
      <c r="G14" s="48">
        <v>187</v>
      </c>
      <c r="H14" s="48">
        <v>187</v>
      </c>
      <c r="I14" s="48">
        <v>187</v>
      </c>
      <c r="J14" s="48">
        <v>187</v>
      </c>
      <c r="K14" s="49">
        <v>190</v>
      </c>
      <c r="L14" s="50" t="s">
        <v>115</v>
      </c>
      <c r="M14" s="50"/>
      <c r="N14" s="51"/>
      <c r="O14" s="54">
        <f t="shared" si="0"/>
        <v>375</v>
      </c>
      <c r="P14" s="42">
        <f t="shared" si="1"/>
        <v>0.50133689839572193</v>
      </c>
    </row>
    <row r="15" spans="1:20" s="52" customFormat="1" ht="57.75" customHeight="1">
      <c r="A15" s="43" t="s">
        <v>33</v>
      </c>
      <c r="B15" s="44" t="s">
        <v>33</v>
      </c>
      <c r="C15" s="53" t="s">
        <v>34</v>
      </c>
      <c r="D15" s="46" t="s">
        <v>35</v>
      </c>
      <c r="E15" s="55" t="s">
        <v>36</v>
      </c>
      <c r="F15" s="55" t="s">
        <v>36</v>
      </c>
      <c r="G15" s="50" t="s">
        <v>37</v>
      </c>
      <c r="H15" s="50" t="s">
        <v>37</v>
      </c>
      <c r="I15" s="50" t="s">
        <v>37</v>
      </c>
      <c r="J15" s="50" t="s">
        <v>38</v>
      </c>
      <c r="K15" s="49">
        <v>1109</v>
      </c>
      <c r="L15" s="50" t="s">
        <v>120</v>
      </c>
      <c r="M15" s="51"/>
      <c r="N15" s="51"/>
      <c r="O15" s="48">
        <f t="shared" si="0"/>
        <v>2084</v>
      </c>
      <c r="P15" s="42">
        <f t="shared" si="1"/>
        <v>0.41671665666866625</v>
      </c>
      <c r="T15" s="56"/>
    </row>
    <row r="16" spans="1:20" s="52" customFormat="1" ht="63.75" customHeight="1">
      <c r="A16" s="43" t="s">
        <v>39</v>
      </c>
      <c r="B16" s="44" t="s">
        <v>39</v>
      </c>
      <c r="C16" s="53" t="s">
        <v>40</v>
      </c>
      <c r="D16" s="46" t="s">
        <v>27</v>
      </c>
      <c r="E16" s="47">
        <v>12</v>
      </c>
      <c r="F16" s="47">
        <v>12</v>
      </c>
      <c r="G16" s="57">
        <v>3</v>
      </c>
      <c r="H16" s="57">
        <v>3</v>
      </c>
      <c r="I16" s="57">
        <v>3</v>
      </c>
      <c r="J16" s="57">
        <v>3</v>
      </c>
      <c r="K16" s="49">
        <v>3</v>
      </c>
      <c r="L16" s="50" t="s">
        <v>116</v>
      </c>
      <c r="M16" s="57"/>
      <c r="N16" s="51"/>
      <c r="O16" s="48">
        <f t="shared" si="0"/>
        <v>6</v>
      </c>
      <c r="P16" s="42">
        <f t="shared" si="1"/>
        <v>0.5</v>
      </c>
    </row>
    <row r="17" spans="1:16" s="52" customFormat="1" ht="59.25" customHeight="1">
      <c r="A17" s="43" t="s">
        <v>41</v>
      </c>
      <c r="B17" s="44" t="s">
        <v>41</v>
      </c>
      <c r="C17" s="53" t="s">
        <v>42</v>
      </c>
      <c r="D17" s="46" t="s">
        <v>43</v>
      </c>
      <c r="E17" s="47">
        <v>144</v>
      </c>
      <c r="F17" s="47">
        <v>144</v>
      </c>
      <c r="G17" s="57">
        <v>36</v>
      </c>
      <c r="H17" s="57">
        <v>36</v>
      </c>
      <c r="I17" s="57">
        <v>36</v>
      </c>
      <c r="J17" s="57">
        <v>36</v>
      </c>
      <c r="K17" s="49">
        <v>36</v>
      </c>
      <c r="L17" s="50" t="s">
        <v>117</v>
      </c>
      <c r="M17" s="57"/>
      <c r="N17" s="51"/>
      <c r="O17" s="48">
        <f t="shared" si="0"/>
        <v>72</v>
      </c>
      <c r="P17" s="42">
        <f t="shared" si="1"/>
        <v>0.5</v>
      </c>
    </row>
    <row r="18" spans="1:16" s="52" customFormat="1" ht="56.25" customHeight="1">
      <c r="A18" s="43" t="s">
        <v>44</v>
      </c>
      <c r="B18" s="44" t="s">
        <v>44</v>
      </c>
      <c r="C18" s="53" t="s">
        <v>45</v>
      </c>
      <c r="D18" s="46" t="s">
        <v>27</v>
      </c>
      <c r="E18" s="47">
        <v>4</v>
      </c>
      <c r="F18" s="47">
        <v>4</v>
      </c>
      <c r="G18" s="57">
        <v>1</v>
      </c>
      <c r="H18" s="57">
        <v>1</v>
      </c>
      <c r="I18" s="57">
        <v>1</v>
      </c>
      <c r="J18" s="57">
        <v>1</v>
      </c>
      <c r="K18" s="49">
        <v>1</v>
      </c>
      <c r="L18" s="50" t="s">
        <v>118</v>
      </c>
      <c r="M18" s="57"/>
      <c r="N18" s="51"/>
      <c r="O18" s="48">
        <f t="shared" si="0"/>
        <v>2</v>
      </c>
      <c r="P18" s="42">
        <f t="shared" si="1"/>
        <v>0.5</v>
      </c>
    </row>
    <row r="19" spans="1:16" s="52" customFormat="1" ht="24.75" customHeight="1">
      <c r="A19" s="43" t="s">
        <v>46</v>
      </c>
      <c r="B19" s="44" t="s">
        <v>46</v>
      </c>
      <c r="C19" s="45" t="s">
        <v>47</v>
      </c>
      <c r="D19" s="46" t="s">
        <v>48</v>
      </c>
      <c r="E19" s="47">
        <v>36014399</v>
      </c>
      <c r="F19" s="47">
        <v>36014339</v>
      </c>
      <c r="G19" s="48">
        <v>9540988</v>
      </c>
      <c r="H19" s="48">
        <v>9990381</v>
      </c>
      <c r="I19" s="48">
        <v>4726463</v>
      </c>
      <c r="J19" s="48">
        <v>14285030</v>
      </c>
      <c r="K19" s="58">
        <v>4626422</v>
      </c>
      <c r="L19" s="59">
        <v>12587683</v>
      </c>
      <c r="M19" s="59"/>
      <c r="N19" s="59"/>
      <c r="O19" s="60">
        <f t="shared" si="0"/>
        <v>17214105</v>
      </c>
      <c r="P19" s="42">
        <f>O19/F19</f>
        <v>0.4779792015619112</v>
      </c>
    </row>
    <row r="20" spans="1:16" ht="34.5" customHeight="1">
      <c r="A20" s="43" t="s">
        <v>49</v>
      </c>
      <c r="B20" s="44" t="s">
        <v>49</v>
      </c>
      <c r="C20" s="35" t="s">
        <v>50</v>
      </c>
      <c r="D20" s="46" t="s">
        <v>48</v>
      </c>
      <c r="E20" s="54">
        <v>41804302</v>
      </c>
      <c r="F20" s="47">
        <v>41804302</v>
      </c>
      <c r="G20" s="48">
        <v>10451076</v>
      </c>
      <c r="H20" s="48">
        <v>10451076</v>
      </c>
      <c r="I20" s="48">
        <v>10451076</v>
      </c>
      <c r="J20" s="48">
        <v>10451076</v>
      </c>
      <c r="K20" s="58">
        <v>10881950</v>
      </c>
      <c r="L20" s="59">
        <v>10020202</v>
      </c>
      <c r="M20" s="59"/>
      <c r="N20" s="61"/>
      <c r="O20" s="59">
        <f t="shared" si="0"/>
        <v>20902152</v>
      </c>
      <c r="P20" s="42">
        <f t="shared" ref="P20:P22" si="2">O20/F20</f>
        <v>0.50000002392098308</v>
      </c>
    </row>
    <row r="21" spans="1:16" s="52" customFormat="1" ht="47.25" customHeight="1">
      <c r="A21" s="43" t="s">
        <v>51</v>
      </c>
      <c r="B21" s="44" t="s">
        <v>51</v>
      </c>
      <c r="C21" s="62" t="s">
        <v>52</v>
      </c>
      <c r="D21" s="46" t="s">
        <v>53</v>
      </c>
      <c r="E21" s="47">
        <v>311</v>
      </c>
      <c r="F21" s="47">
        <v>311</v>
      </c>
      <c r="G21" s="48">
        <v>78</v>
      </c>
      <c r="H21" s="48">
        <v>77</v>
      </c>
      <c r="I21" s="48">
        <v>78</v>
      </c>
      <c r="J21" s="48">
        <v>78</v>
      </c>
      <c r="K21" s="63">
        <v>41</v>
      </c>
      <c r="L21" s="50" t="s">
        <v>119</v>
      </c>
      <c r="M21" s="50"/>
      <c r="N21" s="64"/>
      <c r="O21" s="48">
        <f t="shared" si="0"/>
        <v>92</v>
      </c>
      <c r="P21" s="42">
        <f t="shared" si="2"/>
        <v>0.29581993569131831</v>
      </c>
    </row>
    <row r="22" spans="1:16" s="52" customFormat="1" ht="53.25" customHeight="1" thickBot="1">
      <c r="A22" s="43" t="s">
        <v>54</v>
      </c>
      <c r="B22" s="44" t="s">
        <v>54</v>
      </c>
      <c r="C22" s="45" t="s">
        <v>55</v>
      </c>
      <c r="D22" s="46" t="s">
        <v>24</v>
      </c>
      <c r="E22" s="47">
        <v>12</v>
      </c>
      <c r="F22" s="47">
        <v>12</v>
      </c>
      <c r="G22" s="48">
        <v>3</v>
      </c>
      <c r="H22" s="48">
        <v>3</v>
      </c>
      <c r="I22" s="48">
        <v>3</v>
      </c>
      <c r="J22" s="48">
        <v>3</v>
      </c>
      <c r="K22" s="63">
        <v>3</v>
      </c>
      <c r="L22" s="50" t="s">
        <v>116</v>
      </c>
      <c r="M22" s="48"/>
      <c r="N22" s="65"/>
      <c r="O22" s="65">
        <f t="shared" si="0"/>
        <v>6</v>
      </c>
      <c r="P22" s="42">
        <f t="shared" si="2"/>
        <v>0.5</v>
      </c>
    </row>
    <row r="23" spans="1:16" s="52" customFormat="1" ht="14.25" customHeight="1" thickTop="1">
      <c r="A23" s="220"/>
      <c r="B23" s="220"/>
      <c r="C23" s="220"/>
      <c r="D23" s="220"/>
      <c r="E23" s="220"/>
      <c r="F23" s="220"/>
      <c r="G23" s="66"/>
      <c r="H23" s="66"/>
      <c r="I23" s="66"/>
      <c r="J23" s="66"/>
      <c r="K23" s="66"/>
      <c r="L23" s="66"/>
      <c r="M23" s="66"/>
      <c r="N23" s="66"/>
      <c r="O23" s="67"/>
      <c r="P23" s="68"/>
    </row>
    <row r="24" spans="1:16" s="52" customFormat="1" ht="14.25" customHeight="1">
      <c r="A24" s="69" t="s">
        <v>56</v>
      </c>
      <c r="B24" s="69"/>
      <c r="C24" s="231"/>
      <c r="D24" s="227"/>
      <c r="E24" s="227"/>
      <c r="F24" s="227"/>
      <c r="G24" s="227"/>
      <c r="H24" s="227"/>
      <c r="I24" s="227"/>
      <c r="J24" s="227"/>
      <c r="K24" s="227"/>
      <c r="L24" s="227"/>
      <c r="M24" s="227"/>
      <c r="N24" s="227"/>
      <c r="O24" s="227"/>
      <c r="P24" s="227"/>
    </row>
    <row r="25" spans="1:16" s="52" customFormat="1" ht="16.5" customHeight="1">
      <c r="A25" s="44"/>
      <c r="B25" s="44"/>
      <c r="C25" s="231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70"/>
      <c r="P25" s="71"/>
    </row>
    <row r="26" spans="1:16" ht="18.75" customHeight="1">
      <c r="A26" s="1"/>
      <c r="B26" s="1"/>
      <c r="C26" s="227"/>
      <c r="D26" s="227"/>
      <c r="E26" s="227"/>
      <c r="F26" s="227"/>
      <c r="G26" s="227"/>
      <c r="H26" s="227"/>
      <c r="I26" s="227"/>
      <c r="J26" s="227"/>
      <c r="K26" s="227"/>
      <c r="L26" s="227"/>
    </row>
    <row r="27" spans="1:16" ht="18.75" customHeight="1">
      <c r="A27" s="1"/>
      <c r="B27" s="1"/>
      <c r="C27"/>
      <c r="D27"/>
      <c r="F27"/>
      <c r="H27" s="72"/>
      <c r="I27" s="72"/>
    </row>
    <row r="28" spans="1:16" ht="12.75" customHeight="1">
      <c r="A28" s="1"/>
      <c r="B28" s="1"/>
      <c r="C28"/>
      <c r="D28"/>
      <c r="F28"/>
      <c r="H28" s="72"/>
      <c r="I28" s="72"/>
    </row>
    <row r="29" spans="1:16" s="52" customFormat="1" ht="16.5" customHeight="1">
      <c r="A29" s="44"/>
      <c r="B29" s="44"/>
      <c r="C29" s="73"/>
      <c r="D29" s="74"/>
      <c r="E29" s="75"/>
      <c r="F29" s="76"/>
      <c r="G29" s="76"/>
      <c r="H29" s="76"/>
      <c r="I29" s="76"/>
      <c r="J29" s="76"/>
      <c r="K29" s="76"/>
      <c r="L29" s="76"/>
      <c r="M29" s="76"/>
      <c r="N29" s="76"/>
      <c r="O29" s="70"/>
      <c r="P29" s="71"/>
    </row>
    <row r="30" spans="1:16" s="52" customFormat="1" ht="12" customHeight="1">
      <c r="A30" s="44"/>
      <c r="B30" s="44"/>
      <c r="C30" s="73"/>
      <c r="D30" s="74"/>
      <c r="E30" s="75"/>
      <c r="F30" s="76"/>
      <c r="G30" s="76"/>
      <c r="H30" s="76"/>
      <c r="I30" s="76"/>
      <c r="J30" s="76"/>
      <c r="K30" s="76"/>
      <c r="L30" s="76"/>
      <c r="M30" s="76"/>
      <c r="N30" s="76"/>
      <c r="O30" s="70"/>
      <c r="P30" s="71"/>
    </row>
    <row r="32" spans="1:16" s="52" customFormat="1" ht="10.5" customHeight="1">
      <c r="A32" s="44"/>
      <c r="B32" s="44"/>
      <c r="C32" s="73"/>
      <c r="D32" s="74"/>
      <c r="E32" s="75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1"/>
    </row>
    <row r="33" spans="3:16" customFormat="1">
      <c r="C33" s="78"/>
      <c r="D33" s="79"/>
      <c r="F33" s="80"/>
    </row>
    <row r="34" spans="3:16" customFormat="1">
      <c r="C34" s="78"/>
      <c r="D34" s="79"/>
      <c r="F34" s="80"/>
    </row>
    <row r="35" spans="3:16" customFormat="1">
      <c r="C35" s="78"/>
      <c r="D35" s="79"/>
      <c r="F35" s="80"/>
      <c r="G35" s="81"/>
      <c r="H35" s="81"/>
      <c r="I35" s="81"/>
      <c r="J35" s="81"/>
      <c r="L35" s="81"/>
    </row>
    <row r="36" spans="3:16" customFormat="1">
      <c r="C36" s="81"/>
      <c r="D36" s="79"/>
      <c r="F36" s="80"/>
      <c r="G36" s="81"/>
      <c r="H36" s="81"/>
      <c r="I36" s="81"/>
      <c r="J36" s="81"/>
      <c r="L36" s="81"/>
    </row>
    <row r="37" spans="3:16" customFormat="1">
      <c r="C37" s="78"/>
      <c r="D37" s="78"/>
      <c r="F37" s="80"/>
      <c r="G37" s="81"/>
      <c r="H37" s="81"/>
      <c r="I37" s="81"/>
      <c r="J37" s="81"/>
      <c r="L37" s="82"/>
      <c r="M37" s="82"/>
      <c r="P37" s="82"/>
    </row>
    <row r="38" spans="3:16" customFormat="1">
      <c r="C38" s="78"/>
      <c r="D38" s="78"/>
      <c r="F38" s="80"/>
      <c r="G38" s="81"/>
      <c r="H38" s="81"/>
      <c r="I38" s="81"/>
      <c r="J38" s="81"/>
      <c r="K38" s="82"/>
    </row>
    <row r="39" spans="3:16" customFormat="1">
      <c r="C39" s="78"/>
      <c r="D39" s="78"/>
      <c r="F39" s="80"/>
      <c r="G39" s="82"/>
    </row>
    <row r="40" spans="3:16" customFormat="1">
      <c r="C40" s="81"/>
      <c r="D40" s="78"/>
      <c r="F40" s="80"/>
    </row>
    <row r="41" spans="3:16" customFormat="1">
      <c r="C41" s="78"/>
      <c r="D41" s="78"/>
      <c r="F41" s="80"/>
    </row>
    <row r="42" spans="3:16" customFormat="1">
      <c r="C42" s="78"/>
      <c r="D42" s="78"/>
      <c r="F42" s="80"/>
    </row>
    <row r="43" spans="3:16" customFormat="1">
      <c r="C43" s="78"/>
      <c r="D43" s="78"/>
      <c r="F43" s="80"/>
    </row>
    <row r="44" spans="3:16" customFormat="1">
      <c r="C44" s="81"/>
      <c r="D44" s="78"/>
      <c r="F44" s="80"/>
    </row>
    <row r="45" spans="3:16" customFormat="1">
      <c r="C45" s="78"/>
      <c r="D45" s="78"/>
      <c r="F45" s="80"/>
    </row>
    <row r="46" spans="3:16" customFormat="1">
      <c r="C46" s="78"/>
      <c r="D46" s="78"/>
      <c r="F46" s="80"/>
    </row>
    <row r="47" spans="3:16" customFormat="1">
      <c r="C47" s="78"/>
      <c r="D47" s="83"/>
      <c r="F47" s="80"/>
    </row>
    <row r="48" spans="3:16" customFormat="1">
      <c r="C48" s="81"/>
      <c r="D48" s="83"/>
      <c r="F48" s="80"/>
    </row>
    <row r="49" spans="6:6" customFormat="1">
      <c r="F49" s="80"/>
    </row>
    <row r="50" spans="6:6" customFormat="1">
      <c r="F50" s="80"/>
    </row>
    <row r="51" spans="6:6" customFormat="1">
      <c r="F51" s="80"/>
    </row>
  </sheetData>
  <mergeCells count="17">
    <mergeCell ref="A1:P1"/>
    <mergeCell ref="N2:O2"/>
    <mergeCell ref="L3:O3"/>
    <mergeCell ref="A5:C5"/>
    <mergeCell ref="A6:A10"/>
    <mergeCell ref="B6:B10"/>
    <mergeCell ref="C6:C10"/>
    <mergeCell ref="E6:O6"/>
    <mergeCell ref="P6:P10"/>
    <mergeCell ref="E9:E10"/>
    <mergeCell ref="C26:L26"/>
    <mergeCell ref="F9:F10"/>
    <mergeCell ref="G9:J9"/>
    <mergeCell ref="K9:O9"/>
    <mergeCell ref="A23:F23"/>
    <mergeCell ref="C24:P24"/>
    <mergeCell ref="C25:N25"/>
  </mergeCells>
  <printOptions horizontalCentered="1"/>
  <pageMargins left="0.3" right="0.5" top="0.39370078740157483" bottom="0.35433070866141736" header="0.51181102362204722" footer="0"/>
  <pageSetup scale="60" firstPageNumber="0" orientation="landscape" horizontalDpi="300" verticalDpi="300" r:id="rId1"/>
  <headerFooter alignWithMargins="0">
    <oddFooter>&amp;R&amp;12&amp;P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EVTOP_01 _(1er.) </vt:lpstr>
      <vt:lpstr>EVTOP-04 (1er.)</vt:lpstr>
      <vt:lpstr>EVTOP_02 _(1er..)</vt:lpstr>
      <vt:lpstr>EVTOP_03 _(1er.)</vt:lpstr>
      <vt:lpstr>'EVTOP_01 _(1er.) '!Área_de_impresión</vt:lpstr>
      <vt:lpstr>'EVTOP_02 _(1er..)'!Área_de_impresión</vt:lpstr>
      <vt:lpstr>'EVTOP_03 _(1er.)'!Área_de_impresión</vt:lpstr>
      <vt:lpstr>'EVTOP-04 (1er.)'!Área_de_impresión</vt:lpstr>
      <vt:lpstr>'EVTOP_03 _(1er.)'!Excel_BuiltIn__FilterDatabase_1</vt:lpstr>
      <vt:lpstr>Excel_BuiltIn__FilterDatabase_1</vt:lpstr>
      <vt:lpstr>'EVTOP_01 _(1er.) '!Títulos_a_imprimir</vt:lpstr>
      <vt:lpstr>'EVTOP_03 _(1er.)'!Títulos_a_imprimir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del Carmen</dc:creator>
  <cp:lastModifiedBy>Luz del Carmen</cp:lastModifiedBy>
  <cp:lastPrinted>2011-07-12T18:47:45Z</cp:lastPrinted>
  <dcterms:created xsi:type="dcterms:W3CDTF">2011-07-12T17:45:41Z</dcterms:created>
  <dcterms:modified xsi:type="dcterms:W3CDTF">2011-07-12T19:21:11Z</dcterms:modified>
</cp:coreProperties>
</file>