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19755" windowHeight="7425"/>
  </bookViews>
  <sheets>
    <sheet name="EVTOP-01 (3ER)" sheetId="2" r:id="rId1"/>
    <sheet name="EVTOP-02 (3ER)" sheetId="1" r:id="rId2"/>
    <sheet name="EVTOP-03 (3ER)" sheetId="4" r:id="rId3"/>
  </sheets>
  <externalReferences>
    <externalReference r:id="rId4"/>
  </externalReferences>
  <definedNames>
    <definedName name="_xlnm.Print_Area" localSheetId="0">'EVTOP-01 (3ER)'!$A$1:$K$36</definedName>
    <definedName name="_xlnm.Print_Area" localSheetId="1">'EVTOP-02 (3ER)'!$A$1:$I$43</definedName>
    <definedName name="_xlnm.Print_Area" localSheetId="2">'EVTOP-03 (3ER)'!$A$1:$U$33</definedName>
    <definedName name="_xlnm.Database" localSheetId="1">#REF!</definedName>
    <definedName name="_xlnm.Database">#REF!</definedName>
    <definedName name="Excel_BuiltIn__FilterDatabase_1">'EVTOP-03 (3ER)'!$J$12:$J$28</definedName>
    <definedName name="_xlnm.Print_Titles" localSheetId="1">'EVTOP-02 (3ER)'!$1:$10</definedName>
    <definedName name="_xlnm.Print_Titles" localSheetId="2">'EVTOP-03 (3ER)'!$3:$10</definedName>
  </definedNames>
  <calcPr calcId="125725"/>
</workbook>
</file>

<file path=xl/calcChain.xml><?xml version="1.0" encoding="utf-8"?>
<calcChain xmlns="http://schemas.openxmlformats.org/spreadsheetml/2006/main">
  <c r="H23" i="2"/>
  <c r="H21"/>
  <c r="J24"/>
  <c r="D11" i="1"/>
  <c r="K106"/>
  <c r="K77"/>
  <c r="D44"/>
  <c r="G15" i="2"/>
  <c r="F15"/>
  <c r="E15"/>
  <c r="G27"/>
  <c r="G29" s="1"/>
  <c r="F27"/>
  <c r="F29" s="1"/>
  <c r="E27"/>
  <c r="E29" s="1"/>
  <c r="D27"/>
  <c r="C27"/>
  <c r="J23"/>
  <c r="H22"/>
  <c r="J22" s="1"/>
  <c r="I27" l="1"/>
  <c r="J21"/>
  <c r="H27"/>
  <c r="J27" l="1"/>
  <c r="S15" i="4" l="1"/>
  <c r="T15"/>
  <c r="S22" l="1"/>
  <c r="T22" s="1"/>
  <c r="S13"/>
  <c r="T13" s="1"/>
  <c r="S14"/>
  <c r="T14" s="1"/>
  <c r="S16"/>
  <c r="T16" s="1"/>
  <c r="S17"/>
  <c r="T17" s="1"/>
  <c r="S18"/>
  <c r="T18" s="1"/>
  <c r="S19"/>
  <c r="T19" s="1"/>
  <c r="S20"/>
  <c r="T20" s="1"/>
  <c r="S21"/>
  <c r="T21" s="1"/>
  <c r="S12"/>
  <c r="T12" s="1"/>
  <c r="S11"/>
  <c r="T11" s="1"/>
  <c r="D15" i="2" l="1"/>
  <c r="D29" s="1"/>
  <c r="C15"/>
  <c r="C29" s="1"/>
  <c r="J14"/>
  <c r="H14"/>
  <c r="J13"/>
  <c r="H13"/>
  <c r="J12"/>
  <c r="H12"/>
  <c r="H11"/>
  <c r="I11" s="1"/>
  <c r="J10"/>
  <c r="H10"/>
  <c r="H15" s="1"/>
  <c r="H29" s="1"/>
  <c r="I15" l="1"/>
  <c r="J11"/>
  <c r="J15" l="1"/>
  <c r="I29"/>
  <c r="J29" s="1"/>
  <c r="G110" i="1"/>
  <c r="E110"/>
  <c r="C110"/>
  <c r="I110" s="1"/>
  <c r="D109"/>
  <c r="D108"/>
  <c r="H108"/>
  <c r="H109"/>
  <c r="H107"/>
  <c r="D107"/>
  <c r="I105"/>
  <c r="I106"/>
  <c r="I107"/>
  <c r="I108"/>
  <c r="I109"/>
  <c r="H78"/>
  <c r="H82"/>
  <c r="I82"/>
  <c r="D82"/>
  <c r="I71"/>
  <c r="H71"/>
  <c r="D71"/>
  <c r="H62"/>
  <c r="I62"/>
  <c r="D6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47"/>
  <c r="I48"/>
  <c r="I49"/>
  <c r="I50"/>
  <c r="I51"/>
  <c r="I52"/>
  <c r="I53"/>
  <c r="I54"/>
  <c r="I55"/>
  <c r="I56"/>
  <c r="I57"/>
  <c r="I58"/>
  <c r="I59"/>
  <c r="I60"/>
  <c r="I61"/>
  <c r="I63"/>
  <c r="I64"/>
  <c r="I65"/>
  <c r="I66"/>
  <c r="I67"/>
  <c r="I68"/>
  <c r="I69"/>
  <c r="I70"/>
  <c r="I72"/>
  <c r="I73"/>
  <c r="I74"/>
  <c r="I75"/>
  <c r="I76"/>
  <c r="I77"/>
  <c r="I79"/>
  <c r="I80"/>
  <c r="I81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39"/>
  <c r="I40"/>
  <c r="I41"/>
  <c r="I42"/>
  <c r="I43"/>
  <c r="I44"/>
  <c r="I45"/>
  <c r="I46"/>
  <c r="H14"/>
  <c r="H16"/>
  <c r="H18"/>
  <c r="H19"/>
  <c r="H20"/>
  <c r="H23"/>
  <c r="H24"/>
  <c r="H25"/>
  <c r="H27"/>
  <c r="H28"/>
  <c r="H29"/>
  <c r="H30"/>
  <c r="H31"/>
  <c r="H33"/>
  <c r="H35"/>
  <c r="H37"/>
  <c r="H39"/>
  <c r="H40"/>
  <c r="H41"/>
  <c r="H44"/>
  <c r="H46"/>
  <c r="H47"/>
  <c r="H49"/>
  <c r="H51"/>
  <c r="H53"/>
  <c r="H55"/>
  <c r="H56"/>
  <c r="H57"/>
  <c r="H59"/>
  <c r="H60"/>
  <c r="H61"/>
  <c r="H63"/>
  <c r="H64"/>
  <c r="H65"/>
  <c r="H66"/>
  <c r="H68"/>
  <c r="H69"/>
  <c r="H72"/>
  <c r="H74"/>
  <c r="H75"/>
  <c r="H76"/>
  <c r="H77"/>
  <c r="H80"/>
  <c r="H81"/>
  <c r="H83"/>
  <c r="H84"/>
  <c r="H86"/>
  <c r="H87"/>
  <c r="H88"/>
  <c r="H89"/>
  <c r="H90"/>
  <c r="H92"/>
  <c r="H93"/>
  <c r="H94"/>
  <c r="H96"/>
  <c r="H97"/>
  <c r="H99"/>
  <c r="H100"/>
  <c r="H101"/>
  <c r="H103"/>
  <c r="H104"/>
  <c r="H13"/>
  <c r="D13"/>
  <c r="D14"/>
  <c r="D16"/>
  <c r="D18"/>
  <c r="D19"/>
  <c r="D20"/>
  <c r="D23"/>
  <c r="D24"/>
  <c r="D25"/>
  <c r="D27"/>
  <c r="D28"/>
  <c r="D29"/>
  <c r="D30"/>
  <c r="D31"/>
  <c r="D33"/>
  <c r="D35"/>
  <c r="D37"/>
  <c r="D39"/>
  <c r="D40"/>
  <c r="D41"/>
  <c r="D46"/>
  <c r="D47"/>
  <c r="D49"/>
  <c r="D51"/>
  <c r="D53"/>
  <c r="D55"/>
  <c r="D56"/>
  <c r="D57"/>
  <c r="D59"/>
  <c r="D60"/>
  <c r="D61"/>
  <c r="D63"/>
  <c r="D64"/>
  <c r="D65"/>
  <c r="D66"/>
  <c r="D68"/>
  <c r="D69"/>
  <c r="D72"/>
  <c r="D74"/>
  <c r="D75"/>
  <c r="D76"/>
  <c r="D77"/>
  <c r="D80"/>
  <c r="D81"/>
  <c r="D83"/>
  <c r="D84"/>
  <c r="D86"/>
  <c r="D87"/>
  <c r="D88"/>
  <c r="D89"/>
  <c r="D90"/>
  <c r="D92"/>
  <c r="D93"/>
  <c r="D94"/>
  <c r="D96"/>
  <c r="D97"/>
  <c r="D99"/>
  <c r="D100"/>
  <c r="D101"/>
  <c r="D103"/>
  <c r="D104"/>
  <c r="D106"/>
  <c r="D110" s="1"/>
  <c r="H110" l="1"/>
  <c r="H106"/>
</calcChain>
</file>

<file path=xl/comments1.xml><?xml version="1.0" encoding="utf-8"?>
<comments xmlns="http://schemas.openxmlformats.org/spreadsheetml/2006/main">
  <authors>
    <author>Luz del Carmen</author>
  </authors>
  <commentList>
    <comment ref="B9" authorId="0">
      <text>
        <r>
          <rPr>
            <b/>
            <sz val="8"/>
            <color indexed="81"/>
            <rFont val="Tahoma"/>
            <family val="2"/>
          </rPr>
          <t>Luz del Carmen: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<sst xmlns="http://schemas.openxmlformats.org/spreadsheetml/2006/main" count="297" uniqueCount="238">
  <si>
    <t>EVTOP - 02</t>
  </si>
  <si>
    <t xml:space="preserve">SISTEMA ESTATAL DE EVALUACION </t>
  </si>
  <si>
    <t>ANALITICO DE RECURSOS EJERCIDOS POR PARTIDA PRESUPUESTAL</t>
  </si>
  <si>
    <t>(Pesos)</t>
  </si>
  <si>
    <t>CVE. PARTIDA PRESUPUESTAL</t>
  </si>
  <si>
    <t>ASIGNACION ORIGINAL</t>
  </si>
  <si>
    <t>ASIGNACION MODIFICADA</t>
  </si>
  <si>
    <t>EJERCIDO EN EL TRIMESTRE</t>
  </si>
  <si>
    <t>EJERCIDO EN EL PRIMER TRIMESTRE</t>
  </si>
  <si>
    <t>ACUMULADO</t>
  </si>
  <si>
    <t>DISPONIBLE</t>
  </si>
  <si>
    <t>MONTO</t>
  </si>
  <si>
    <t xml:space="preserve">% </t>
  </si>
  <si>
    <t xml:space="preserve"> </t>
  </si>
  <si>
    <t>SERVICIOS PERSONALES</t>
  </si>
  <si>
    <t>Remuneraciones al Personal de Carácter Permanente</t>
  </si>
  <si>
    <t>Sueldos</t>
  </si>
  <si>
    <t>Remuneraciones diversas(compensacion, premio por asistencia, fomento deportivo, prima dominical, eventos especiales, incentivo por comision)</t>
  </si>
  <si>
    <t>Remuneraciones al Personal de Carácter Transitorio</t>
  </si>
  <si>
    <t xml:space="preserve">Honorarios </t>
  </si>
  <si>
    <t>Remuneraciones Adicionales y Especiales</t>
  </si>
  <si>
    <t>Prima Vacacional</t>
  </si>
  <si>
    <t>Gratificación por Fin de Año</t>
  </si>
  <si>
    <t xml:space="preserve">Remuneracion por Horas Extraordinarias </t>
  </si>
  <si>
    <t>Seguridad Social</t>
  </si>
  <si>
    <t>Cuotas para Servicio Médico IMSS</t>
  </si>
  <si>
    <t>Pagos de Defunción, Pensiones y Jubilaciones (indemnizaciones)</t>
  </si>
  <si>
    <t>Cuotas Para el Fondo de Ahorro y Fondo de Trabajo</t>
  </si>
  <si>
    <t>Aportaciones al Fondo de Ahorro de los Trabajadores</t>
  </si>
  <si>
    <t>Indemnización al Personal</t>
  </si>
  <si>
    <t xml:space="preserve">Dias Economicos y de Descanso Obligatorios No Disfrutados </t>
  </si>
  <si>
    <t>Otras Prestaciones (otras percepciones y Gastos Sociales)</t>
  </si>
  <si>
    <t>Pago de Estimulos a Servidores Publicos</t>
  </si>
  <si>
    <t>Estímulos al Personal</t>
  </si>
  <si>
    <t>Impuesto sobre Nominas y Otros que se Deriven de la Relacion Laboral(ISSE)</t>
  </si>
  <si>
    <t>MATERIALES Y SUMINISTROS</t>
  </si>
  <si>
    <t>Materiales de Administración, Emisión de Documentos y Artículos Oficiales</t>
  </si>
  <si>
    <t>Materiales, Útiles y Equipos menores de Oficina</t>
  </si>
  <si>
    <t>Materiales y Utiles de impresion y Reproduccion</t>
  </si>
  <si>
    <t>Material de Limpieza</t>
  </si>
  <si>
    <t>Alimentos y Utensilios</t>
  </si>
  <si>
    <t>Productos Alimenticios para el Personal en las Instalaciones</t>
  </si>
  <si>
    <t>Materiales y Artículos de Construcción y Reparación</t>
  </si>
  <si>
    <t>Material Electrico y Electrónico</t>
  </si>
  <si>
    <t>Materiales Complementarios</t>
  </si>
  <si>
    <t>Productos Químicos, Farmacéuticos y de Laboratorio</t>
  </si>
  <si>
    <t>Medicinas y Productos Farmacéuticos</t>
  </si>
  <si>
    <t>Combustibles, Lubricantes y Aditivos</t>
  </si>
  <si>
    <t>Combustibles</t>
  </si>
  <si>
    <t>Vestuario, Blancos, Prendas de Protección y Artículos Deportivos</t>
  </si>
  <si>
    <t>Vestuario y Uniformes</t>
  </si>
  <si>
    <t>Herramientas, Reffacciones y Accesorios Menores</t>
  </si>
  <si>
    <t>Refacciones y Accesorios Menores de Equipo de Cómputo y T.I.</t>
  </si>
  <si>
    <t>Refacciones y Accesorios Menores de Equipo de Transporte</t>
  </si>
  <si>
    <t>SERVICIOS GENERALES</t>
  </si>
  <si>
    <t>Servicios Básicos</t>
  </si>
  <si>
    <t>Energía Eléctrica</t>
  </si>
  <si>
    <t>Agua</t>
  </si>
  <si>
    <t>Telefonía Tradicional</t>
  </si>
  <si>
    <t>Servicios de Telecomunicaciones y Satelites</t>
  </si>
  <si>
    <t>Servicios de Acceso a Internet, Redes y Procesamiento de Informaciòn</t>
  </si>
  <si>
    <t>Servicio Postal</t>
  </si>
  <si>
    <t>Servicios Integrales y Otros Servicios</t>
  </si>
  <si>
    <t>Servicios de Arrendamiento</t>
  </si>
  <si>
    <t>Arrendamientos de Terrenos</t>
  </si>
  <si>
    <t>Arrendamiento de arrendamientos de Edificios</t>
  </si>
  <si>
    <t>arrendamiento de Muebles, Maquinaria y Equipo</t>
  </si>
  <si>
    <t xml:space="preserve">Arrendamiento de equipo de Transporte </t>
  </si>
  <si>
    <t>Servicios Profesionales, Científicos, Técnicos y Otros Servicios.</t>
  </si>
  <si>
    <t>Servicios Legales, de Contabilidad, Auditorias y Relacionados</t>
  </si>
  <si>
    <t>Servicios de Informática</t>
  </si>
  <si>
    <t>Impresiones y Publicaciones Oficiales</t>
  </si>
  <si>
    <t>Servicios Financieros, Bancarios y Comerciales</t>
  </si>
  <si>
    <t>Servicios Financieros y Bancarios</t>
  </si>
  <si>
    <t>Seguros de Responsabilidad Patrimonial y Fianzas</t>
  </si>
  <si>
    <t>Fletes y Maniobras</t>
  </si>
  <si>
    <t>Comisiones por Ventas</t>
  </si>
  <si>
    <t>Servicios de Instalación, Reparación, Mantenimiento y Conservación</t>
  </si>
  <si>
    <t>Mantenimiento y Conservación de Inmuebles</t>
  </si>
  <si>
    <t>Mantenimiento y Conservación de Mobiliario y Equipo</t>
  </si>
  <si>
    <t>Mantenimiento y Conservación de Bienes Informáticos</t>
  </si>
  <si>
    <t>Mantenimiento y Conservación de Equipo de Transporte</t>
  </si>
  <si>
    <t>Servicios de Limpieza y manejo de Deshechos</t>
  </si>
  <si>
    <t>Servicios de Comunicación Social y Publicidad</t>
  </si>
  <si>
    <t>Difusión por radio, televisión y otros medios de mensajes comerciales</t>
  </si>
  <si>
    <t>Servicios de Creatividad, Preproducciòn y Produccion de Publicidad, excepto internet</t>
  </si>
  <si>
    <t>Servicios de Traslado y Viaticos</t>
  </si>
  <si>
    <t>Pasajes Terrestres</t>
  </si>
  <si>
    <t>Viaticos en el Pais</t>
  </si>
  <si>
    <t>Servicios Oficiales</t>
  </si>
  <si>
    <t>Gastos de Orden Social y Cultural</t>
  </si>
  <si>
    <t>Congresos y Convenciones</t>
  </si>
  <si>
    <t>Otros Servicios Generales</t>
  </si>
  <si>
    <t>Impuestos y Derechos</t>
  </si>
  <si>
    <t>Penas, Multas, Accesorios y Actualizaciones</t>
  </si>
  <si>
    <t>SUMAS</t>
  </si>
  <si>
    <t>INFONAVIT</t>
  </si>
  <si>
    <t>Guarderias</t>
  </si>
  <si>
    <t>Otros Impuestos</t>
  </si>
  <si>
    <t>Materiales de informacion</t>
  </si>
  <si>
    <t>celular</t>
  </si>
  <si>
    <t>Arrendamiento de Equipo y Bienes Informaticos</t>
  </si>
  <si>
    <t>Capacitacion</t>
  </si>
  <si>
    <t>Vigilancia</t>
  </si>
  <si>
    <t>Seguros de Bienes Patrimoniales</t>
  </si>
  <si>
    <t>Servicios de Creacion y Difusion de contenido exc</t>
  </si>
  <si>
    <t>Exposiciones</t>
  </si>
  <si>
    <t>OTROS GASTOS Y PERDIDAS EXTRAORDINARIAS</t>
  </si>
  <si>
    <t>Depreciacion de bienes</t>
  </si>
  <si>
    <t>Varios y Extraordinarios</t>
  </si>
  <si>
    <t>C. ROBERTO VEJAR RODRIGUEZ</t>
  </si>
  <si>
    <t>DIRECTOR GENERAL</t>
  </si>
  <si>
    <t>C. LUZ DEL CARMEN ROMERO MENDOZA</t>
  </si>
  <si>
    <t xml:space="preserve">C.P. TERESA R. GOMEZ MORALES </t>
  </si>
  <si>
    <t>CONTADOR GENERAL</t>
  </si>
  <si>
    <t>TERCER TRIMESTRE 2012</t>
  </si>
  <si>
    <t>SISTEMA ESTATAL DE EVALUACION DEL DESEMPEÑO</t>
  </si>
  <si>
    <t>SEGUIMIENTO FINANCIERO DE INGRESOS Y EGRESOS, DE ORGANISMOS</t>
  </si>
  <si>
    <t>Y ENTIDADES DE LA ADMINISTRACION PUBLICA ESTATAL</t>
  </si>
  <si>
    <t>TERCER TRIMESTRE 2012.</t>
  </si>
  <si>
    <t>INGRESOS PROPIOS :</t>
  </si>
  <si>
    <t>CONCEPTO</t>
  </si>
  <si>
    <t>PROGRAMADO ORIGINAL</t>
  </si>
  <si>
    <t>MODIFICADO</t>
  </si>
  <si>
    <t xml:space="preserve"> % AVANCE</t>
  </si>
  <si>
    <t>JULIO</t>
  </si>
  <si>
    <t>AGOSTO</t>
  </si>
  <si>
    <t>SEPTIEMBRE</t>
  </si>
  <si>
    <t>TOTAL</t>
  </si>
  <si>
    <t>VENTA COMERCIAL</t>
  </si>
  <si>
    <t xml:space="preserve">VENTA GOBIERNO </t>
  </si>
  <si>
    <t>DIVERSOS</t>
  </si>
  <si>
    <t>OTROS PRODUCTOS</t>
  </si>
  <si>
    <t>PRODUCTOS FINANCIEROS</t>
  </si>
  <si>
    <t>CLAVE</t>
  </si>
  <si>
    <t>PDE</t>
  </si>
  <si>
    <t>Estructura Administrativa</t>
  </si>
  <si>
    <t>META</t>
  </si>
  <si>
    <t>DESCRIPCIÓN</t>
  </si>
  <si>
    <t>UNIDAD</t>
  </si>
  <si>
    <t>M E T A S</t>
  </si>
  <si>
    <t>ER</t>
  </si>
  <si>
    <t>PROG.</t>
  </si>
  <si>
    <t>SUB   PROG</t>
  </si>
  <si>
    <t>DE</t>
  </si>
  <si>
    <t>ORIGINAL ANUAL</t>
  </si>
  <si>
    <t>MODIFICADO ANUAL</t>
  </si>
  <si>
    <t>CALENDARIO</t>
  </si>
  <si>
    <t>MEDIDA</t>
  </si>
  <si>
    <t>1ER. TRIM.</t>
  </si>
  <si>
    <t>2DO. TRIM.</t>
  </si>
  <si>
    <t>3ER. TRIM.</t>
  </si>
  <si>
    <t>4TO. TRIM.</t>
  </si>
  <si>
    <t>01</t>
  </si>
  <si>
    <t>6</t>
  </si>
  <si>
    <t>6.2</t>
  </si>
  <si>
    <t>6.2.1</t>
  </si>
  <si>
    <t>Direcciòn</t>
  </si>
  <si>
    <t>1</t>
  </si>
  <si>
    <t>Informe ejecutivo sobre la situación Presupuestal y Financiera de Televisora de Hermosillo, S.A. de C.V.</t>
  </si>
  <si>
    <t>Informe</t>
  </si>
  <si>
    <t>02</t>
  </si>
  <si>
    <t>1.1</t>
  </si>
  <si>
    <t>1.1.3</t>
  </si>
  <si>
    <t>Operaciones</t>
  </si>
  <si>
    <t>2</t>
  </si>
  <si>
    <t>Programas Educativos, culturales, deportivo y de entretenimiento con producción y apoyos propios que se realizan en TELEMAX y se transmiten vía satélite con cobertura estatal, nacional e internacional.</t>
  </si>
  <si>
    <t>Programa</t>
  </si>
  <si>
    <t>03</t>
  </si>
  <si>
    <t>1.1.9</t>
  </si>
  <si>
    <t>3</t>
  </si>
  <si>
    <t>Programas Educativos, culturales, deportivos y  de entretenimiento con producción y apoyos externos que se realizan en instituciones,agencias de publicidad y organismos fuera de TELEMAX cuidando especialmente su calidad y contenido que se transmiten vía satélite con cobertura estatal, nacional e internacional.</t>
  </si>
  <si>
    <t xml:space="preserve">Programa </t>
  </si>
  <si>
    <t>04</t>
  </si>
  <si>
    <t>4</t>
  </si>
  <si>
    <t>Transmisión de programas que se transmiten vía satélite con cobertura estatal, nacional e internacional a través de TELEMAX.</t>
  </si>
  <si>
    <t>05</t>
  </si>
  <si>
    <t>5</t>
  </si>
  <si>
    <t>5.1</t>
  </si>
  <si>
    <t>5.1.6</t>
  </si>
  <si>
    <t>Noticias</t>
  </si>
  <si>
    <t>Producción de noticieros con información veraz y oportuna del ámbito local, estatal, nacional e internacional de contenido político, económico, social, cultural y deportivo, atendiendo las variantes e impactos de la información  que contribuya al fortalecimiento de la obra de gobierno estatal.</t>
  </si>
  <si>
    <t>Noticieros</t>
  </si>
  <si>
    <t>06</t>
  </si>
  <si>
    <t>5.1.11</t>
  </si>
  <si>
    <t>Tecnicos</t>
  </si>
  <si>
    <t>Aplicación de programas de mantenimiento preventivo y servicio técnico correctivo a la Estación Transmisora de Canal 6 en Cerro La Cementera, así como a la Estación terrena Satelital, para mantener la continuidad de la señal, tanto al aire como en satélite las 24 horas los 365 dias del año cumpliendo con los estandares de calidad y normatividad.</t>
  </si>
  <si>
    <t>07</t>
  </si>
  <si>
    <t>7</t>
  </si>
  <si>
    <t>Aplicación de servicio individuales de mantenimiento preventivo y servicio técnico correctivo a las 58 Estaciones repetidoras que conforman la Red Estatal de Televisión, para mantener la cobertura y la continuidad de la señal cumpliendo los estándares de calidad y normatividad.</t>
  </si>
  <si>
    <t>Servicio</t>
  </si>
  <si>
    <t>08</t>
  </si>
  <si>
    <t>8</t>
  </si>
  <si>
    <t>Aplicación de programas de mantenimiento preventivo y servicio técnico correctivo al Equipo Electrónico de Producción, tanto fijo como portátil, para mantener la operatividad de todas las áreas y la continuidad de la señal trasmitida, cumpliendo los estándares de calidad y normatividad.</t>
  </si>
  <si>
    <t>09</t>
  </si>
  <si>
    <t>6.2.3</t>
  </si>
  <si>
    <t>Adminsitraciòn</t>
  </si>
  <si>
    <t>9</t>
  </si>
  <si>
    <t>Comercialización de anuncios publicitarios de empresas locales, estatales y  nacionales.</t>
  </si>
  <si>
    <t>miles de pesos</t>
  </si>
  <si>
    <t>10</t>
  </si>
  <si>
    <t>4.6</t>
  </si>
  <si>
    <t>4.6.6</t>
  </si>
  <si>
    <t>Comercializaciòn</t>
  </si>
  <si>
    <t>Contratación con diferentes dependencias de Gobierno del Estado para transmisión de Televisión educativa y difusión.</t>
  </si>
  <si>
    <t>11</t>
  </si>
  <si>
    <t>4.6.8</t>
  </si>
  <si>
    <t>Atención conceptualizada, diseño, producción y seguimiento en la elaboración de versiones de producciones comerciales, requeridas por los clientes, así como diseñar estrategias de producción que permitan ofrecer nuevos productos.</t>
  </si>
  <si>
    <t>Versiones</t>
  </si>
  <si>
    <t>12</t>
  </si>
  <si>
    <t>6.2.4</t>
  </si>
  <si>
    <t>Administraciòn</t>
  </si>
  <si>
    <t>Realizar el registro oportuno y correcto de las operaciones de las diferentes áreas de la empresa, presentando mensualmente Estados Financieros confiables que permitan la toma de decisiones en forma adecuada.</t>
  </si>
  <si>
    <t>3916</t>
  </si>
  <si>
    <t>REALIZADO</t>
  </si>
  <si>
    <t>AVANCE FISICO %</t>
  </si>
  <si>
    <t xml:space="preserve">ACUMULADO </t>
  </si>
  <si>
    <t xml:space="preserve">% AVANCE </t>
  </si>
  <si>
    <t>CAPITULO:</t>
  </si>
  <si>
    <t>Variación: Ingreso - Gasto ($)</t>
  </si>
  <si>
    <t>CAPITULO 5 CONAC</t>
  </si>
  <si>
    <t>EVTOP-03</t>
  </si>
  <si>
    <t>CAJA Y BANCOS</t>
  </si>
  <si>
    <t>AUTORIZO</t>
  </si>
  <si>
    <t>SUPERVISO</t>
  </si>
  <si>
    <t>C.</t>
  </si>
  <si>
    <t>ELABORO</t>
  </si>
  <si>
    <t>C. ROBERTO VEJAR RODRÍGUEZ               C.P. TERESA R. GOMEZ MORALES          C.LUZ DEL CARMEN ROMERO MENDOZA</t>
  </si>
  <si>
    <t>Autorizo</t>
  </si>
  <si>
    <t>Superviso</t>
  </si>
  <si>
    <t xml:space="preserve">            Director General                                             Contador General                                     Administrativo                                                         </t>
  </si>
  <si>
    <t xml:space="preserve">                               Elaboro</t>
  </si>
  <si>
    <t>ADMINSTRATIVO</t>
  </si>
  <si>
    <t>EVTOP-01</t>
  </si>
  <si>
    <t>EGRESOS: (GLOBAL)</t>
  </si>
  <si>
    <t>ENTIDAD:TELEVISORA DE HERMOSILLO, S.A. DE C.V.</t>
  </si>
  <si>
    <t>NOMBRE DE LA ENTIDAD: TELEVISORA DE HERMOSILLO, S.A. DE C.V.</t>
  </si>
  <si>
    <t>ENTIDAD: TELEVISORA DE HERMOSILLO, S.A. DE C.V.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</si>
</sst>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(* #,##0.00_);_(* \(#,##0.00\);_(* &quot;-&quot;??_);_(@_)"/>
    <numFmt numFmtId="165" formatCode="_-&quot;€&quot;* #,##0.00_-;\-&quot;€&quot;* #,##0.00_-;_-&quot;€&quot;* &quot;-&quot;??_-;_-@_-"/>
    <numFmt numFmtId="166" formatCode="#,##0;[Red]#,##0"/>
    <numFmt numFmtId="167" formatCode="0.0%"/>
    <numFmt numFmtId="168" formatCode="#,##0.0"/>
    <numFmt numFmtId="169" formatCode="00000"/>
  </numFmts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7"/>
      <name val="Arial"/>
      <family val="2"/>
    </font>
    <font>
      <b/>
      <u/>
      <sz val="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31"/>
      </patternFill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indexed="8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</cellStyleXfs>
  <cellXfs count="273">
    <xf numFmtId="0" fontId="0" fillId="0" borderId="0" xfId="0"/>
    <xf numFmtId="0" fontId="0" fillId="0" borderId="0" xfId="0" applyBorder="1"/>
    <xf numFmtId="164" fontId="0" fillId="0" borderId="0" xfId="0" applyNumberFormat="1" applyBorder="1"/>
    <xf numFmtId="10" fontId="0" fillId="0" borderId="0" xfId="1" applyNumberFormat="1" applyFont="1" applyBorder="1"/>
    <xf numFmtId="164" fontId="4" fillId="0" borderId="0" xfId="0" applyNumberFormat="1" applyFont="1" applyBorder="1" applyAlignment="1">
      <alignment horizontal="right" indent="1"/>
    </xf>
    <xf numFmtId="0" fontId="4" fillId="0" borderId="0" xfId="0" applyFont="1" applyBorder="1" applyAlignment="1">
      <alignment horizontal="centerContinuous"/>
    </xf>
    <xf numFmtId="164" fontId="4" fillId="0" borderId="0" xfId="0" applyNumberFormat="1" applyFont="1" applyBorder="1" applyAlignment="1">
      <alignment horizontal="centerContinuous"/>
    </xf>
    <xf numFmtId="10" fontId="4" fillId="0" borderId="0" xfId="1" applyNumberFormat="1" applyFont="1" applyBorder="1" applyAlignment="1">
      <alignment horizontal="centerContinuous"/>
    </xf>
    <xf numFmtId="0" fontId="4" fillId="0" borderId="1" xfId="0" applyFont="1" applyBorder="1" applyAlignment="1">
      <alignment horizontal="right" vertical="center" wrapText="1" indent="1"/>
    </xf>
    <xf numFmtId="0" fontId="3" fillId="0" borderId="0" xfId="0" applyFont="1"/>
    <xf numFmtId="0" fontId="4" fillId="0" borderId="0" xfId="0" applyFont="1" applyBorder="1"/>
    <xf numFmtId="10" fontId="0" fillId="0" borderId="0" xfId="1" applyNumberFormat="1" applyFont="1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10" fontId="4" fillId="0" borderId="9" xfId="1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 indent="2"/>
    </xf>
    <xf numFmtId="164" fontId="8" fillId="2" borderId="7" xfId="2" applyNumberFormat="1" applyFont="1" applyFill="1" applyBorder="1" applyAlignment="1">
      <alignment horizontal="right" vertical="center" indent="1"/>
    </xf>
    <xf numFmtId="10" fontId="8" fillId="2" borderId="7" xfId="1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8" fillId="0" borderId="10" xfId="0" applyFont="1" applyFill="1" applyBorder="1" applyAlignment="1">
      <alignment horizontal="left" vertical="center" wrapText="1" indent="2"/>
    </xf>
    <xf numFmtId="164" fontId="8" fillId="0" borderId="10" xfId="2" applyNumberFormat="1" applyFont="1" applyFill="1" applyBorder="1" applyAlignment="1">
      <alignment horizontal="right" vertical="center" indent="1"/>
    </xf>
    <xf numFmtId="10" fontId="6" fillId="0" borderId="6" xfId="1" applyNumberFormat="1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left" vertical="center" wrapText="1" indent="2"/>
    </xf>
    <xf numFmtId="164" fontId="6" fillId="0" borderId="10" xfId="2" applyNumberFormat="1" applyFont="1" applyFill="1" applyBorder="1" applyAlignment="1">
      <alignment horizontal="right" vertical="center" indent="1"/>
    </xf>
    <xf numFmtId="10" fontId="6" fillId="0" borderId="10" xfId="1" applyNumberFormat="1" applyFont="1" applyFill="1" applyBorder="1" applyAlignment="1">
      <alignment horizontal="right" vertical="center" indent="1"/>
    </xf>
    <xf numFmtId="10" fontId="6" fillId="0" borderId="11" xfId="1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horizontal="left" vertical="center" wrapText="1" indent="2"/>
    </xf>
    <xf numFmtId="0" fontId="6" fillId="0" borderId="10" xfId="0" applyFont="1" applyBorder="1" applyAlignment="1">
      <alignment horizontal="left" vertical="center" wrapText="1" indent="2"/>
    </xf>
    <xf numFmtId="164" fontId="6" fillId="0" borderId="10" xfId="2" applyNumberFormat="1" applyFont="1" applyBorder="1" applyAlignment="1">
      <alignment horizontal="right" vertical="center" indent="1"/>
    </xf>
    <xf numFmtId="0" fontId="8" fillId="2" borderId="7" xfId="0" applyFont="1" applyFill="1" applyBorder="1" applyAlignment="1">
      <alignment horizontal="center" vertical="center" wrapText="1"/>
    </xf>
    <xf numFmtId="164" fontId="8" fillId="2" borderId="7" xfId="2" applyNumberFormat="1" applyFont="1" applyFill="1" applyBorder="1" applyAlignment="1">
      <alignment horizontal="center" vertical="center"/>
    </xf>
    <xf numFmtId="164" fontId="0" fillId="0" borderId="0" xfId="0" applyNumberFormat="1"/>
    <xf numFmtId="10" fontId="0" fillId="0" borderId="0" xfId="1" applyNumberFormat="1" applyFont="1"/>
    <xf numFmtId="0" fontId="0" fillId="0" borderId="0" xfId="0"/>
    <xf numFmtId="164" fontId="8" fillId="0" borderId="11" xfId="2" applyNumberFormat="1" applyFont="1" applyFill="1" applyBorder="1" applyAlignment="1">
      <alignment horizontal="right" vertical="center" indent="1"/>
    </xf>
    <xf numFmtId="10" fontId="6" fillId="2" borderId="7" xfId="1" applyNumberFormat="1" applyFont="1" applyFill="1" applyBorder="1" applyAlignment="1">
      <alignment horizontal="right" vertical="center" indent="1"/>
    </xf>
    <xf numFmtId="164" fontId="6" fillId="2" borderId="7" xfId="2" applyNumberFormat="1" applyFont="1" applyFill="1" applyBorder="1" applyAlignment="1">
      <alignment horizontal="right" vertical="center" indent="1"/>
    </xf>
    <xf numFmtId="0" fontId="6" fillId="0" borderId="12" xfId="0" applyFont="1" applyBorder="1" applyAlignment="1">
      <alignment horizontal="left" vertical="center" wrapText="1" indent="2"/>
    </xf>
    <xf numFmtId="164" fontId="6" fillId="0" borderId="12" xfId="2" applyNumberFormat="1" applyFont="1" applyBorder="1" applyAlignment="1">
      <alignment horizontal="right" vertical="center" indent="1"/>
    </xf>
    <xf numFmtId="10" fontId="6" fillId="0" borderId="12" xfId="1" applyNumberFormat="1" applyFont="1" applyFill="1" applyBorder="1" applyAlignment="1">
      <alignment horizontal="right" vertical="center" indent="1"/>
    </xf>
    <xf numFmtId="164" fontId="6" fillId="0" borderId="12" xfId="2" applyNumberFormat="1" applyFont="1" applyFill="1" applyBorder="1" applyAlignment="1">
      <alignment horizontal="right" vertical="center" indent="1"/>
    </xf>
    <xf numFmtId="0" fontId="6" fillId="0" borderId="0" xfId="0" applyFont="1" applyBorder="1" applyAlignment="1">
      <alignment horizontal="left" vertical="center" wrapText="1" indent="2"/>
    </xf>
    <xf numFmtId="164" fontId="6" fillId="0" borderId="0" xfId="2" applyNumberFormat="1" applyFont="1" applyBorder="1" applyAlignment="1">
      <alignment horizontal="right" vertical="center" indent="1"/>
    </xf>
    <xf numFmtId="10" fontId="6" fillId="0" borderId="0" xfId="1" applyNumberFormat="1" applyFont="1" applyFill="1" applyBorder="1" applyAlignment="1">
      <alignment horizontal="right" vertical="center" indent="1"/>
    </xf>
    <xf numFmtId="164" fontId="6" fillId="0" borderId="0" xfId="2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9" fillId="0" borderId="0" xfId="4" applyFont="1"/>
    <xf numFmtId="0" fontId="10" fillId="0" borderId="0" xfId="4" applyFont="1" applyAlignment="1">
      <alignment horizontal="right"/>
    </xf>
    <xf numFmtId="0" fontId="2" fillId="0" borderId="0" xfId="4"/>
    <xf numFmtId="0" fontId="10" fillId="0" borderId="0" xfId="4" applyFont="1" applyAlignment="1">
      <alignment horizontal="center"/>
    </xf>
    <xf numFmtId="0" fontId="10" fillId="0" borderId="0" xfId="4" applyFont="1"/>
    <xf numFmtId="0" fontId="11" fillId="0" borderId="0" xfId="4" applyFont="1"/>
    <xf numFmtId="0" fontId="12" fillId="0" borderId="0" xfId="4" applyFont="1"/>
    <xf numFmtId="0" fontId="14" fillId="0" borderId="13" xfId="4" applyFont="1" applyBorder="1" applyAlignment="1">
      <alignment horizontal="center"/>
    </xf>
    <xf numFmtId="0" fontId="13" fillId="0" borderId="14" xfId="4" applyFont="1" applyBorder="1"/>
    <xf numFmtId="3" fontId="14" fillId="0" borderId="14" xfId="4" applyNumberFormat="1" applyFont="1" applyBorder="1"/>
    <xf numFmtId="166" fontId="14" fillId="0" borderId="0" xfId="4" applyNumberFormat="1" applyFont="1"/>
    <xf numFmtId="166" fontId="14" fillId="0" borderId="14" xfId="4" applyNumberFormat="1" applyFont="1" applyBorder="1"/>
    <xf numFmtId="167" fontId="14" fillId="0" borderId="15" xfId="4" applyNumberFormat="1" applyFont="1" applyBorder="1"/>
    <xf numFmtId="4" fontId="2" fillId="0" borderId="0" xfId="4" applyNumberFormat="1"/>
    <xf numFmtId="3" fontId="2" fillId="0" borderId="0" xfId="4" applyNumberFormat="1"/>
    <xf numFmtId="0" fontId="13" fillId="0" borderId="14" xfId="4" applyFont="1" applyBorder="1" applyAlignment="1"/>
    <xf numFmtId="168" fontId="2" fillId="0" borderId="0" xfId="4" applyNumberFormat="1"/>
    <xf numFmtId="0" fontId="15" fillId="0" borderId="13" xfId="4" applyFont="1" applyBorder="1" applyAlignment="1">
      <alignment horizontal="right"/>
    </xf>
    <xf numFmtId="3" fontId="14" fillId="0" borderId="13" xfId="4" applyNumberFormat="1" applyFont="1" applyBorder="1"/>
    <xf numFmtId="167" fontId="14" fillId="0" borderId="13" xfId="4" applyNumberFormat="1" applyFont="1" applyBorder="1"/>
    <xf numFmtId="0" fontId="5" fillId="0" borderId="0" xfId="0" applyFont="1" applyBorder="1" applyAlignment="1">
      <alignment horizontal="center" vertical="top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justify" vertical="top" wrapText="1"/>
    </xf>
    <xf numFmtId="0" fontId="0" fillId="0" borderId="16" xfId="0" applyBorder="1" applyAlignment="1">
      <alignment horizontal="center" wrapText="1"/>
    </xf>
    <xf numFmtId="0" fontId="0" fillId="0" borderId="16" xfId="0" applyBorder="1"/>
    <xf numFmtId="4" fontId="0" fillId="0" borderId="16" xfId="0" applyNumberFormat="1" applyBorder="1" applyAlignment="1">
      <alignment horizontal="center"/>
    </xf>
    <xf numFmtId="0" fontId="0" fillId="0" borderId="0" xfId="0" applyAlignment="1">
      <alignment vertical="center"/>
    </xf>
    <xf numFmtId="0" fontId="7" fillId="0" borderId="26" xfId="0" applyFont="1" applyBorder="1" applyAlignment="1">
      <alignment horizontal="center"/>
    </xf>
    <xf numFmtId="4" fontId="7" fillId="0" borderId="20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49" fontId="0" fillId="0" borderId="31" xfId="0" applyNumberFormat="1" applyFont="1" applyBorder="1" applyAlignment="1">
      <alignment horizontal="center" vertical="center" wrapText="1"/>
    </xf>
    <xf numFmtId="49" fontId="0" fillId="0" borderId="33" xfId="0" applyNumberForma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justify" vertical="center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/>
    </xf>
    <xf numFmtId="0" fontId="0" fillId="0" borderId="0" xfId="0" applyAlignment="1">
      <alignment vertical="top"/>
    </xf>
    <xf numFmtId="169" fontId="17" fillId="0" borderId="14" xfId="0" applyNumberFormat="1" applyFont="1" applyBorder="1" applyAlignment="1">
      <alignment horizontal="justify" vertical="center" wrapText="1"/>
    </xf>
    <xf numFmtId="1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justify" vertical="center" wrapText="1"/>
    </xf>
    <xf numFmtId="49" fontId="0" fillId="0" borderId="30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17" fillId="0" borderId="0" xfId="0" applyFont="1" applyBorder="1"/>
    <xf numFmtId="49" fontId="17" fillId="0" borderId="0" xfId="0" applyNumberFormat="1" applyFont="1" applyBorder="1" applyAlignment="1">
      <alignment horizontal="justify" vertical="center" wrapText="1"/>
    </xf>
    <xf numFmtId="0" fontId="17" fillId="0" borderId="0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 wrapText="1"/>
    </xf>
    <xf numFmtId="3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justify" wrapText="1"/>
    </xf>
    <xf numFmtId="4" fontId="0" fillId="0" borderId="0" xfId="0" applyNumberFormat="1" applyAlignment="1">
      <alignment horizontal="center"/>
    </xf>
    <xf numFmtId="0" fontId="6" fillId="0" borderId="37" xfId="0" applyFont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0" fontId="0" fillId="0" borderId="38" xfId="0" applyBorder="1"/>
    <xf numFmtId="0" fontId="0" fillId="0" borderId="42" xfId="0" applyBorder="1" applyAlignment="1">
      <alignment vertical="center"/>
    </xf>
    <xf numFmtId="0" fontId="0" fillId="0" borderId="43" xfId="0" applyBorder="1"/>
    <xf numFmtId="0" fontId="0" fillId="0" borderId="4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1" xfId="0" applyBorder="1"/>
    <xf numFmtId="0" fontId="0" fillId="0" borderId="5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8" fillId="0" borderId="16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4" fillId="0" borderId="56" xfId="0" applyFont="1" applyBorder="1"/>
    <xf numFmtId="49" fontId="6" fillId="0" borderId="14" xfId="0" applyNumberFormat="1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10" fontId="0" fillId="0" borderId="48" xfId="0" applyNumberFormat="1" applyFont="1" applyBorder="1" applyAlignment="1">
      <alignment horizontal="center" vertical="center" wrapText="1"/>
    </xf>
    <xf numFmtId="10" fontId="0" fillId="0" borderId="57" xfId="0" applyNumberFormat="1" applyFont="1" applyBorder="1" applyAlignment="1">
      <alignment horizontal="center" vertical="center" wrapText="1"/>
    </xf>
    <xf numFmtId="10" fontId="0" fillId="0" borderId="41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0" fontId="13" fillId="0" borderId="5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3" fillId="0" borderId="24" xfId="0" applyFont="1" applyBorder="1"/>
    <xf numFmtId="3" fontId="13" fillId="0" borderId="24" xfId="0" applyNumberFormat="1" applyFont="1" applyBorder="1"/>
    <xf numFmtId="0" fontId="9" fillId="0" borderId="0" xfId="0" applyFont="1"/>
    <xf numFmtId="0" fontId="13" fillId="0" borderId="59" xfId="0" applyFont="1" applyBorder="1" applyAlignment="1">
      <alignment horizontal="left"/>
    </xf>
    <xf numFmtId="0" fontId="13" fillId="0" borderId="59" xfId="0" applyFont="1" applyBorder="1"/>
    <xf numFmtId="0" fontId="13" fillId="0" borderId="58" xfId="0" applyFont="1" applyFill="1" applyBorder="1"/>
    <xf numFmtId="0" fontId="11" fillId="0" borderId="13" xfId="0" applyFont="1" applyBorder="1" applyAlignment="1">
      <alignment horizontal="right"/>
    </xf>
    <xf numFmtId="3" fontId="14" fillId="0" borderId="59" xfId="0" applyNumberFormat="1" applyFont="1" applyBorder="1"/>
    <xf numFmtId="3" fontId="14" fillId="0" borderId="0" xfId="0" applyNumberFormat="1" applyFont="1"/>
    <xf numFmtId="3" fontId="14" fillId="0" borderId="0" xfId="0" applyNumberFormat="1" applyFont="1" applyBorder="1"/>
    <xf numFmtId="167" fontId="14" fillId="0" borderId="59" xfId="0" applyNumberFormat="1" applyFont="1" applyBorder="1"/>
    <xf numFmtId="0" fontId="14" fillId="0" borderId="58" xfId="0" applyFont="1" applyBorder="1"/>
    <xf numFmtId="3" fontId="14" fillId="0" borderId="60" xfId="0" applyNumberFormat="1" applyFont="1" applyBorder="1"/>
    <xf numFmtId="167" fontId="14" fillId="0" borderId="58" xfId="0" applyNumberFormat="1" applyFont="1" applyBorder="1"/>
    <xf numFmtId="0" fontId="14" fillId="0" borderId="0" xfId="0" applyFont="1"/>
    <xf numFmtId="3" fontId="14" fillId="0" borderId="20" xfId="0" applyNumberFormat="1" applyFont="1" applyBorder="1"/>
    <xf numFmtId="3" fontId="14" fillId="0" borderId="13" xfId="0" applyNumberFormat="1" applyFont="1" applyBorder="1"/>
    <xf numFmtId="167" fontId="14" fillId="0" borderId="13" xfId="0" applyNumberFormat="1" applyFont="1" applyBorder="1"/>
    <xf numFmtId="3" fontId="14" fillId="3" borderId="13" xfId="0" applyNumberFormat="1" applyFont="1" applyFill="1" applyBorder="1"/>
    <xf numFmtId="0" fontId="13" fillId="0" borderId="13" xfId="0" applyFont="1" applyBorder="1"/>
    <xf numFmtId="0" fontId="13" fillId="0" borderId="59" xfId="4" applyFont="1" applyBorder="1" applyAlignment="1">
      <alignment horizontal="center" vertical="center"/>
    </xf>
    <xf numFmtId="0" fontId="14" fillId="0" borderId="59" xfId="4" applyFont="1" applyBorder="1" applyAlignment="1">
      <alignment horizontal="center" vertical="center" wrapText="1"/>
    </xf>
    <xf numFmtId="0" fontId="14" fillId="0" borderId="59" xfId="4" applyFont="1" applyBorder="1" applyAlignment="1">
      <alignment horizontal="center" vertical="center"/>
    </xf>
    <xf numFmtId="0" fontId="14" fillId="0" borderId="59" xfId="4" applyFont="1" applyBorder="1" applyAlignment="1">
      <alignment horizontal="center"/>
    </xf>
    <xf numFmtId="0" fontId="14" fillId="0" borderId="15" xfId="4" applyFont="1" applyBorder="1" applyAlignment="1">
      <alignment horizontal="center" vertical="center"/>
    </xf>
    <xf numFmtId="166" fontId="14" fillId="0" borderId="24" xfId="4" applyNumberFormat="1" applyFont="1" applyBorder="1"/>
    <xf numFmtId="0" fontId="0" fillId="0" borderId="0" xfId="0" applyAlignment="1">
      <alignment horizontal="center"/>
    </xf>
    <xf numFmtId="0" fontId="0" fillId="0" borderId="0" xfId="0"/>
    <xf numFmtId="43" fontId="6" fillId="0" borderId="0" xfId="0" applyNumberFormat="1" applyFont="1" applyAlignment="1">
      <alignment vertical="center"/>
    </xf>
    <xf numFmtId="0" fontId="16" fillId="0" borderId="24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0" fontId="1" fillId="0" borderId="0" xfId="4" applyFont="1" applyAlignment="1">
      <alignment horizontal="center"/>
    </xf>
    <xf numFmtId="0" fontId="23" fillId="0" borderId="1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" fillId="0" borderId="0" xfId="4" applyFont="1" applyAlignment="1">
      <alignment horizontal="center" vertical="center" wrapText="1"/>
    </xf>
    <xf numFmtId="0" fontId="2" fillId="0" borderId="0" xfId="4" applyAlignment="1">
      <alignment horizontal="center" vertical="center" wrapText="1"/>
    </xf>
    <xf numFmtId="0" fontId="1" fillId="0" borderId="0" xfId="4" applyFont="1" applyAlignment="1">
      <alignment horizontal="left" vertical="center" wrapText="1"/>
    </xf>
    <xf numFmtId="0" fontId="2" fillId="0" borderId="0" xfId="4" applyAlignment="1">
      <alignment horizontal="left" vertical="center" wrapText="1"/>
    </xf>
    <xf numFmtId="0" fontId="1" fillId="0" borderId="0" xfId="4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0" xfId="4" applyAlignment="1"/>
    <xf numFmtId="0" fontId="1" fillId="0" borderId="0" xfId="4" applyFont="1" applyBorder="1" applyAlignment="1">
      <alignment horizontal="left"/>
    </xf>
    <xf numFmtId="0" fontId="2" fillId="0" borderId="0" xfId="4" applyFont="1" applyBorder="1" applyAlignment="1">
      <alignment horizontal="left"/>
    </xf>
    <xf numFmtId="0" fontId="2" fillId="0" borderId="0" xfId="4" applyAlignment="1">
      <alignment horizontal="left"/>
    </xf>
    <xf numFmtId="0" fontId="13" fillId="0" borderId="2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/>
    </xf>
    <xf numFmtId="0" fontId="10" fillId="0" borderId="0" xfId="4" applyFont="1" applyBorder="1" applyAlignment="1">
      <alignment horizontal="right"/>
    </xf>
    <xf numFmtId="0" fontId="10" fillId="0" borderId="0" xfId="4" applyFont="1" applyAlignment="1">
      <alignment horizontal="center" vertical="center" wrapText="1"/>
    </xf>
    <xf numFmtId="0" fontId="13" fillId="0" borderId="13" xfId="4" applyFont="1" applyBorder="1" applyAlignment="1">
      <alignment horizontal="center" vertical="center"/>
    </xf>
    <xf numFmtId="0" fontId="14" fillId="0" borderId="13" xfId="4" applyFont="1" applyBorder="1" applyAlignment="1">
      <alignment horizontal="center" vertical="center" wrapText="1"/>
    </xf>
    <xf numFmtId="0" fontId="14" fillId="0" borderId="13" xfId="4" applyFont="1" applyBorder="1" applyAlignment="1">
      <alignment horizontal="center" vertical="center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/>
    <xf numFmtId="0" fontId="4" fillId="0" borderId="0" xfId="0" applyFont="1" applyBorder="1" applyAlignment="1">
      <alignment horizontal="right" vertical="center" wrapText="1" indent="1"/>
    </xf>
    <xf numFmtId="0" fontId="4" fillId="0" borderId="2" xfId="0" applyFont="1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164" fontId="6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21" fillId="0" borderId="17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5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34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24" fillId="0" borderId="0" xfId="4" applyFont="1" applyBorder="1" applyAlignment="1"/>
  </cellXfs>
  <cellStyles count="5">
    <cellStyle name="Euro" xfId="3"/>
    <cellStyle name="Millares 2" xfId="2"/>
    <cellStyle name="Normal" xfId="0" builtinId="0"/>
    <cellStyle name="Normal 2" xfId="4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24</xdr:row>
      <xdr:rowOff>0</xdr:rowOff>
    </xdr:from>
    <xdr:to>
      <xdr:col>6</xdr:col>
      <xdr:colOff>3438525</xdr:colOff>
      <xdr:row>27</xdr:row>
      <xdr:rowOff>19050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3829050" y="11029950"/>
          <a:ext cx="2905125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177800</xdr:colOff>
      <xdr:row>25</xdr:row>
      <xdr:rowOff>152400</xdr:rowOff>
    </xdr:from>
    <xdr:to>
      <xdr:col>6</xdr:col>
      <xdr:colOff>927100</xdr:colOff>
      <xdr:row>31</xdr:row>
      <xdr:rowOff>127000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77800" y="11150600"/>
          <a:ext cx="3124200" cy="9779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ct val="150000"/>
            </a:lnSpc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 ROBERTO VEJAR RODRIGUEZ</a:t>
          </a:r>
        </a:p>
        <a:p>
          <a:pPr algn="ctr" rtl="0">
            <a:lnSpc>
              <a:spcPct val="150000"/>
            </a:lnSpc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  <a:p>
          <a:pPr algn="ctr" rtl="0">
            <a:lnSpc>
              <a:spcPct val="150000"/>
            </a:lnSpc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AUTORIZO</a:t>
          </a:r>
        </a:p>
        <a:p>
          <a:pPr algn="ctr" rtl="0">
            <a:lnSpc>
              <a:spcPct val="150000"/>
            </a:lnSpc>
            <a:defRPr sz="1000"/>
          </a:pPr>
          <a:endParaRPr lang="es-E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393700</xdr:colOff>
      <xdr:row>25</xdr:row>
      <xdr:rowOff>127000</xdr:rowOff>
    </xdr:from>
    <xdr:to>
      <xdr:col>19</xdr:col>
      <xdr:colOff>266700</xdr:colOff>
      <xdr:row>32</xdr:row>
      <xdr:rowOff>12700</xdr:rowOff>
    </xdr:to>
    <xdr:sp macro="" textlink="" fLocksText="0">
      <xdr:nvSpPr>
        <xdr:cNvPr id="4" name="Text Box 2"/>
        <xdr:cNvSpPr txBox="1">
          <a:spLocks noChangeArrowheads="1"/>
        </xdr:cNvSpPr>
      </xdr:nvSpPr>
      <xdr:spPr bwMode="auto">
        <a:xfrm>
          <a:off x="9359900" y="11125200"/>
          <a:ext cx="3835400" cy="10541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ct val="150000"/>
            </a:lnSpc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 LUZ DEL CARMEN ROMERO MENDOZA </a:t>
          </a:r>
        </a:p>
        <a:p>
          <a:pPr algn="ctr" rtl="0">
            <a:lnSpc>
              <a:spcPct val="150000"/>
            </a:lnSpc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ADMINISTRATIVO</a:t>
          </a:r>
        </a:p>
        <a:p>
          <a:pPr algn="ctr" rtl="0">
            <a:lnSpc>
              <a:spcPct val="150000"/>
            </a:lnSpc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</xdr:txBody>
    </xdr:sp>
    <xdr:clientData/>
  </xdr:twoCellAnchor>
  <xdr:twoCellAnchor>
    <xdr:from>
      <xdr:col>6</xdr:col>
      <xdr:colOff>2552701</xdr:colOff>
      <xdr:row>25</xdr:row>
      <xdr:rowOff>12700</xdr:rowOff>
    </xdr:from>
    <xdr:to>
      <xdr:col>10</xdr:col>
      <xdr:colOff>431801</xdr:colOff>
      <xdr:row>32</xdr:row>
      <xdr:rowOff>114300</xdr:rowOff>
    </xdr:to>
    <xdr:sp macro="" textlink="" fLocksText="0">
      <xdr:nvSpPr>
        <xdr:cNvPr id="5" name="Text Box 2"/>
        <xdr:cNvSpPr txBox="1">
          <a:spLocks noChangeArrowheads="1"/>
        </xdr:cNvSpPr>
      </xdr:nvSpPr>
      <xdr:spPr bwMode="auto">
        <a:xfrm>
          <a:off x="4927601" y="11010900"/>
          <a:ext cx="3302000" cy="1270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endParaRPr lang="es-E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TERESA R. GOMEZ MORALES</a:t>
          </a:r>
        </a:p>
        <a:p>
          <a:pPr algn="ctr" rtl="0">
            <a:lnSpc>
              <a:spcPct val="150000"/>
            </a:lnSpc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GENERAL</a:t>
          </a:r>
        </a:p>
        <a:p>
          <a:pPr algn="ctr" rtl="0">
            <a:lnSpc>
              <a:spcPct val="150000"/>
            </a:lnSpc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SUPERVISO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&#242;n%20Trimestral%202011/Segundo%20Trimestre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TOP_01 _(1er.) "/>
      <sheetName val="EVTOP-04 (1er.)"/>
      <sheetName val="EVTOP_02 _(1er..)"/>
      <sheetName val="EVTOP_03 _(1er.)"/>
    </sheetNames>
    <sheetDataSet>
      <sheetData sheetId="0">
        <row r="10">
          <cell r="H10">
            <v>17214105.240000002</v>
          </cell>
        </row>
        <row r="11">
          <cell r="H11">
            <v>20902151.399999999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4"/>
  <sheetViews>
    <sheetView tabSelected="1" zoomScaleNormal="100" workbookViewId="0">
      <selection sqref="A1:K36"/>
    </sheetView>
  </sheetViews>
  <sheetFormatPr baseColWidth="10" defaultRowHeight="15"/>
  <cols>
    <col min="1" max="1" width="11.42578125" style="56"/>
    <col min="2" max="2" width="21.85546875" style="56" customWidth="1"/>
    <col min="3" max="3" width="11.7109375" style="56" customWidth="1"/>
    <col min="4" max="4" width="10.42578125" style="56" customWidth="1"/>
    <col min="5" max="5" width="8.42578125" style="56" customWidth="1"/>
    <col min="6" max="6" width="9.42578125" style="56" customWidth="1"/>
    <col min="7" max="7" width="10.42578125" style="56" customWidth="1"/>
    <col min="8" max="8" width="8.42578125" style="56" customWidth="1"/>
    <col min="9" max="9" width="10" style="56" customWidth="1"/>
    <col min="10" max="10" width="10.7109375" style="56" customWidth="1"/>
    <col min="11" max="11" width="11.42578125" style="56"/>
    <col min="12" max="12" width="12.7109375" style="56" bestFit="1" customWidth="1"/>
    <col min="13" max="16384" width="11.42578125" style="56"/>
  </cols>
  <sheetData>
    <row r="1" spans="2:13">
      <c r="B1" s="54"/>
      <c r="C1" s="54"/>
      <c r="D1" s="54"/>
      <c r="E1" s="54"/>
      <c r="F1" s="54"/>
      <c r="G1" s="54"/>
      <c r="H1" s="54"/>
      <c r="I1" s="55"/>
      <c r="J1" s="54"/>
    </row>
    <row r="2" spans="2:13">
      <c r="B2" s="214" t="s">
        <v>116</v>
      </c>
      <c r="C2" s="214"/>
      <c r="D2" s="214"/>
      <c r="E2" s="214"/>
      <c r="F2" s="214"/>
      <c r="G2" s="214"/>
      <c r="H2" s="214"/>
      <c r="I2" s="216" t="s">
        <v>233</v>
      </c>
      <c r="J2" s="216"/>
    </row>
    <row r="3" spans="2:13">
      <c r="B3" s="214" t="s">
        <v>117</v>
      </c>
      <c r="C3" s="214"/>
      <c r="D3" s="214"/>
      <c r="E3" s="214"/>
      <c r="F3" s="214"/>
      <c r="G3" s="214"/>
      <c r="H3" s="214"/>
      <c r="I3" s="57"/>
      <c r="J3" s="57"/>
    </row>
    <row r="4" spans="2:13">
      <c r="B4" s="214" t="s">
        <v>118</v>
      </c>
      <c r="C4" s="214"/>
      <c r="D4" s="214"/>
      <c r="E4" s="214"/>
      <c r="F4" s="214"/>
      <c r="G4" s="214"/>
      <c r="H4" s="214"/>
      <c r="I4" s="57"/>
      <c r="J4" s="57"/>
    </row>
    <row r="5" spans="2:13">
      <c r="B5" s="272" t="s">
        <v>235</v>
      </c>
      <c r="C5" s="272"/>
      <c r="D5" s="272"/>
      <c r="E5" s="272"/>
      <c r="F5" s="215" t="s">
        <v>119</v>
      </c>
      <c r="G5" s="215"/>
      <c r="H5" s="215"/>
      <c r="I5" s="215"/>
      <c r="J5" s="215"/>
    </row>
    <row r="6" spans="2:13" ht="15" customHeight="1">
      <c r="B6" s="59" t="s">
        <v>120</v>
      </c>
      <c r="C6" s="54"/>
      <c r="D6" s="54"/>
      <c r="E6" s="54"/>
      <c r="F6" s="60" t="s">
        <v>3</v>
      </c>
      <c r="G6" s="60"/>
      <c r="H6" s="60"/>
      <c r="I6" s="58"/>
      <c r="J6" s="54"/>
    </row>
    <row r="7" spans="2:13">
      <c r="B7" s="217" t="s">
        <v>121</v>
      </c>
      <c r="C7" s="218" t="s">
        <v>122</v>
      </c>
      <c r="D7" s="219" t="s">
        <v>123</v>
      </c>
      <c r="E7" s="219"/>
      <c r="F7" s="219"/>
      <c r="G7" s="219"/>
      <c r="H7" s="219"/>
      <c r="I7" s="219"/>
      <c r="J7" s="219" t="s">
        <v>124</v>
      </c>
    </row>
    <row r="8" spans="2:13">
      <c r="B8" s="217"/>
      <c r="C8" s="218"/>
      <c r="D8" s="219"/>
      <c r="E8" s="61" t="s">
        <v>125</v>
      </c>
      <c r="F8" s="61" t="s">
        <v>126</v>
      </c>
      <c r="G8" s="61" t="s">
        <v>127</v>
      </c>
      <c r="H8" s="61" t="s">
        <v>128</v>
      </c>
      <c r="I8" s="61" t="s">
        <v>9</v>
      </c>
      <c r="J8" s="219"/>
    </row>
    <row r="9" spans="2:13">
      <c r="B9" s="175" t="s">
        <v>222</v>
      </c>
      <c r="C9" s="176"/>
      <c r="D9" s="177"/>
      <c r="E9" s="64">
        <v>1385994.21</v>
      </c>
      <c r="F9" s="180">
        <v>129049.45</v>
      </c>
      <c r="G9" s="64">
        <v>1113353.18</v>
      </c>
      <c r="H9" s="178"/>
      <c r="I9" s="178"/>
      <c r="J9" s="179"/>
    </row>
    <row r="10" spans="2:13">
      <c r="B10" s="62" t="s">
        <v>129</v>
      </c>
      <c r="C10" s="63">
        <v>34743956</v>
      </c>
      <c r="D10" s="63">
        <v>34743956</v>
      </c>
      <c r="E10" s="64">
        <v>3351417</v>
      </c>
      <c r="F10" s="65">
        <v>2279790</v>
      </c>
      <c r="G10" s="65">
        <v>3916735</v>
      </c>
      <c r="H10" s="63">
        <f>G10+F10+E10</f>
        <v>9547942</v>
      </c>
      <c r="I10" s="63">
        <v>19411934</v>
      </c>
      <c r="J10" s="66">
        <f>I10/D10</f>
        <v>0.55871398179297715</v>
      </c>
      <c r="L10" s="67"/>
      <c r="M10" s="68"/>
    </row>
    <row r="11" spans="2:13">
      <c r="B11" s="69" t="s">
        <v>130</v>
      </c>
      <c r="C11" s="63">
        <v>41804302</v>
      </c>
      <c r="D11" s="63">
        <v>41804302</v>
      </c>
      <c r="E11" s="65">
        <v>3483692</v>
      </c>
      <c r="F11" s="65">
        <v>3483692</v>
      </c>
      <c r="G11" s="65">
        <v>3483692</v>
      </c>
      <c r="H11" s="63">
        <f t="shared" ref="H11:H14" si="0">G11+F11+E11</f>
        <v>10451076</v>
      </c>
      <c r="I11" s="63">
        <f>H11+'[1]EVTOP_01 _(1er.) '!$H$11</f>
        <v>31353227.399999999</v>
      </c>
      <c r="J11" s="66">
        <f>I11/D11</f>
        <v>0.75000002152888467</v>
      </c>
      <c r="L11" s="70"/>
      <c r="M11" s="68"/>
    </row>
    <row r="12" spans="2:13">
      <c r="B12" s="62" t="s">
        <v>131</v>
      </c>
      <c r="C12" s="63">
        <v>90737</v>
      </c>
      <c r="D12" s="63">
        <v>90737</v>
      </c>
      <c r="E12" s="65">
        <v>7561</v>
      </c>
      <c r="F12" s="65">
        <v>358040</v>
      </c>
      <c r="G12" s="65">
        <v>7561</v>
      </c>
      <c r="H12" s="63">
        <f t="shared" si="0"/>
        <v>373162</v>
      </c>
      <c r="I12" s="63">
        <v>418533</v>
      </c>
      <c r="J12" s="66">
        <f t="shared" ref="J12:J15" si="1">I12/D12</f>
        <v>4.6125946416566563</v>
      </c>
      <c r="L12" s="67"/>
      <c r="M12" s="68"/>
    </row>
    <row r="13" spans="2:13">
      <c r="B13" s="62" t="s">
        <v>132</v>
      </c>
      <c r="C13" s="63">
        <v>15616</v>
      </c>
      <c r="D13" s="63">
        <v>15616</v>
      </c>
      <c r="E13" s="65">
        <v>1</v>
      </c>
      <c r="F13" s="65">
        <v>27</v>
      </c>
      <c r="G13" s="65">
        <v>1286</v>
      </c>
      <c r="H13" s="63">
        <f t="shared" si="0"/>
        <v>1314</v>
      </c>
      <c r="I13" s="63">
        <v>8995</v>
      </c>
      <c r="J13" s="66">
        <f t="shared" si="1"/>
        <v>0.57601178278688525</v>
      </c>
      <c r="L13" s="67"/>
      <c r="M13" s="68"/>
    </row>
    <row r="14" spans="2:13">
      <c r="B14" s="62" t="s">
        <v>133</v>
      </c>
      <c r="C14" s="63">
        <v>18485</v>
      </c>
      <c r="D14" s="63">
        <v>18485</v>
      </c>
      <c r="E14" s="65">
        <v>328</v>
      </c>
      <c r="F14" s="65">
        <v>0</v>
      </c>
      <c r="G14" s="65">
        <v>3927</v>
      </c>
      <c r="H14" s="63">
        <f t="shared" si="0"/>
        <v>4255</v>
      </c>
      <c r="I14" s="63">
        <v>7045</v>
      </c>
      <c r="J14" s="66">
        <f t="shared" si="1"/>
        <v>0.38111982688666485</v>
      </c>
      <c r="L14" s="68"/>
      <c r="M14" s="68"/>
    </row>
    <row r="15" spans="2:13">
      <c r="B15" s="71" t="s">
        <v>128</v>
      </c>
      <c r="C15" s="72">
        <f>C10+C11+C12+C13+C16+C14</f>
        <v>76673096</v>
      </c>
      <c r="D15" s="72">
        <f>SUM(D10:D14)</f>
        <v>76673096</v>
      </c>
      <c r="E15" s="72">
        <f>E14+E13+E12+E11+E10+E9</f>
        <v>8228993.21</v>
      </c>
      <c r="F15" s="72">
        <f>SUM(F9:F14)</f>
        <v>6250598.4500000002</v>
      </c>
      <c r="G15" s="72">
        <f>SUM(G9:G14)</f>
        <v>8526554.1799999997</v>
      </c>
      <c r="H15" s="72">
        <f>SUM(H10:H14)</f>
        <v>20377749</v>
      </c>
      <c r="I15" s="72">
        <f>SUM(I10:I14)</f>
        <v>51199734.399999999</v>
      </c>
      <c r="J15" s="73">
        <f t="shared" si="1"/>
        <v>0.66776662311901425</v>
      </c>
      <c r="L15" s="67"/>
    </row>
    <row r="17" spans="2:10">
      <c r="B17" s="150" t="s">
        <v>234</v>
      </c>
      <c r="C17" s="151"/>
      <c r="D17" s="152"/>
      <c r="E17" s="151"/>
      <c r="F17" s="151" t="s">
        <v>3</v>
      </c>
      <c r="G17" s="151"/>
      <c r="H17" s="151"/>
      <c r="I17" s="151"/>
      <c r="J17" s="151"/>
    </row>
    <row r="18" spans="2:10">
      <c r="B18" s="212" t="s">
        <v>121</v>
      </c>
      <c r="C18" s="213" t="s">
        <v>122</v>
      </c>
      <c r="D18" s="201" t="s">
        <v>123</v>
      </c>
      <c r="E18" s="201"/>
      <c r="F18" s="201"/>
      <c r="G18" s="201"/>
      <c r="H18" s="201"/>
      <c r="I18" s="201"/>
      <c r="J18" s="201" t="s">
        <v>217</v>
      </c>
    </row>
    <row r="19" spans="2:10" ht="15" customHeight="1">
      <c r="B19" s="212"/>
      <c r="C19" s="213"/>
      <c r="D19" s="201"/>
      <c r="E19" s="153" t="s">
        <v>125</v>
      </c>
      <c r="F19" s="154" t="s">
        <v>126</v>
      </c>
      <c r="G19" s="154" t="s">
        <v>127</v>
      </c>
      <c r="H19" s="154" t="s">
        <v>128</v>
      </c>
      <c r="I19" s="154" t="s">
        <v>9</v>
      </c>
      <c r="J19" s="201"/>
    </row>
    <row r="20" spans="2:10">
      <c r="B20" s="155" t="s">
        <v>218</v>
      </c>
      <c r="C20" s="156"/>
      <c r="D20" s="157"/>
      <c r="E20" s="156"/>
      <c r="F20" s="156"/>
      <c r="G20" s="156"/>
      <c r="H20" s="156"/>
      <c r="I20" s="156"/>
      <c r="J20" s="155"/>
    </row>
    <row r="21" spans="2:10">
      <c r="B21" s="158">
        <v>1000</v>
      </c>
      <c r="C21" s="162">
        <v>51603008.960000001</v>
      </c>
      <c r="D21" s="163">
        <v>51603008.960000001</v>
      </c>
      <c r="E21" s="162">
        <v>4169111.23</v>
      </c>
      <c r="F21" s="162">
        <v>4400524.12</v>
      </c>
      <c r="G21" s="162">
        <v>3685924.65</v>
      </c>
      <c r="H21" s="164">
        <f>E21+F21+G21</f>
        <v>12255560</v>
      </c>
      <c r="I21" s="162">
        <v>37339805.5</v>
      </c>
      <c r="J21" s="165">
        <f>I21/D21</f>
        <v>0.7235974462059741</v>
      </c>
    </row>
    <row r="22" spans="2:10">
      <c r="B22" s="158">
        <v>2000</v>
      </c>
      <c r="C22" s="162">
        <v>2369321.6800000002</v>
      </c>
      <c r="D22" s="163">
        <v>2369321.6800000002</v>
      </c>
      <c r="E22" s="162">
        <v>118733.31</v>
      </c>
      <c r="F22" s="162">
        <v>96531.25</v>
      </c>
      <c r="G22" s="162">
        <v>119327.65</v>
      </c>
      <c r="H22" s="164">
        <f t="shared" ref="H22" si="2">E22+F22+G22</f>
        <v>334592.20999999996</v>
      </c>
      <c r="I22" s="162">
        <v>1367952.64</v>
      </c>
      <c r="J22" s="165">
        <f t="shared" ref="J22:J24" si="3">I22/D22</f>
        <v>0.57736045364680066</v>
      </c>
    </row>
    <row r="23" spans="2:10">
      <c r="B23" s="158">
        <v>3000</v>
      </c>
      <c r="C23" s="162">
        <v>19532772.760000002</v>
      </c>
      <c r="D23" s="163">
        <v>19532772.760000002</v>
      </c>
      <c r="E23" s="162">
        <v>808161.93</v>
      </c>
      <c r="F23" s="162">
        <v>840483.62</v>
      </c>
      <c r="G23" s="162">
        <v>1469693.11</v>
      </c>
      <c r="H23" s="164">
        <f>E23+F23+G23</f>
        <v>3118338.66</v>
      </c>
      <c r="I23" s="162">
        <v>11616308.810000001</v>
      </c>
      <c r="J23" s="165">
        <f t="shared" si="3"/>
        <v>0.59470864442698812</v>
      </c>
    </row>
    <row r="24" spans="2:10">
      <c r="B24" s="159" t="s">
        <v>220</v>
      </c>
      <c r="C24" s="162">
        <v>1790914.73</v>
      </c>
      <c r="D24" s="163">
        <v>1790914.73</v>
      </c>
      <c r="E24" s="162">
        <v>134741.94</v>
      </c>
      <c r="F24" s="162">
        <v>145296.98000000001</v>
      </c>
      <c r="G24" s="162">
        <v>134548.23000000001</v>
      </c>
      <c r="H24" s="164">
        <v>414587.15</v>
      </c>
      <c r="I24" s="162">
        <v>1242888.1399999999</v>
      </c>
      <c r="J24" s="165">
        <f t="shared" si="3"/>
        <v>0.69399626859956642</v>
      </c>
    </row>
    <row r="25" spans="2:10">
      <c r="B25" s="160"/>
      <c r="C25" s="166"/>
      <c r="D25" s="166"/>
      <c r="E25" s="166"/>
      <c r="F25" s="166"/>
      <c r="G25" s="166"/>
      <c r="H25" s="167"/>
      <c r="I25" s="162"/>
      <c r="J25" s="168"/>
    </row>
    <row r="26" spans="2:10">
      <c r="B26" s="157"/>
      <c r="C26" s="169"/>
      <c r="D26" s="169"/>
      <c r="E26" s="169"/>
      <c r="F26" s="169"/>
      <c r="G26" s="169"/>
      <c r="H26" s="169"/>
      <c r="I26" s="170"/>
      <c r="J26" s="169"/>
    </row>
    <row r="27" spans="2:10">
      <c r="B27" s="161" t="s">
        <v>128</v>
      </c>
      <c r="C27" s="171">
        <f>SUM(C21:C26)</f>
        <v>75296018.13000001</v>
      </c>
      <c r="D27" s="171">
        <f>SUM(D21:D25)</f>
        <v>75296018.13000001</v>
      </c>
      <c r="E27" s="171">
        <f>SUM(E21:E26)</f>
        <v>5230748.41</v>
      </c>
      <c r="F27" s="171">
        <f>SUM(F21:F26)</f>
        <v>5482835.9700000007</v>
      </c>
      <c r="G27" s="171">
        <f>SUM(G21:G26)</f>
        <v>5409493.6400000006</v>
      </c>
      <c r="H27" s="171">
        <f>SUM(H21:H26)</f>
        <v>16123078.020000001</v>
      </c>
      <c r="I27" s="171">
        <f>SUM(I21:I24)</f>
        <v>51566955.090000004</v>
      </c>
      <c r="J27" s="172">
        <f>I27/D27</f>
        <v>0.68485633597474804</v>
      </c>
    </row>
    <row r="28" spans="2:10">
      <c r="B28" s="151"/>
      <c r="C28" s="163"/>
      <c r="D28" s="163"/>
      <c r="E28" s="163"/>
      <c r="F28" s="163"/>
      <c r="G28" s="163"/>
      <c r="H28" s="163"/>
      <c r="I28" s="163"/>
      <c r="J28" s="169"/>
    </row>
    <row r="29" spans="2:10">
      <c r="B29" s="174" t="s">
        <v>219</v>
      </c>
      <c r="C29" s="173">
        <f>SUM(C15-C27)</f>
        <v>1377077.8699999899</v>
      </c>
      <c r="D29" s="173">
        <f>D15-D27</f>
        <v>1377077.8699999899</v>
      </c>
      <c r="E29" s="173">
        <f>SUM(E15-E27)</f>
        <v>2998244.8</v>
      </c>
      <c r="F29" s="173">
        <f>SUM(F15-F27)</f>
        <v>767762.47999999952</v>
      </c>
      <c r="G29" s="173">
        <f>SUM(G15-G27)</f>
        <v>3117060.5399999991</v>
      </c>
      <c r="H29" s="173">
        <f>SUM(H15-H27)</f>
        <v>4254670.9799999986</v>
      </c>
      <c r="I29" s="173">
        <f>SUM(I15-I27)</f>
        <v>-367220.69000000507</v>
      </c>
      <c r="J29" s="172">
        <f>I29/D29</f>
        <v>-0.26666661196146285</v>
      </c>
    </row>
    <row r="32" spans="2:10">
      <c r="B32" s="206" t="s">
        <v>227</v>
      </c>
      <c r="C32" s="207"/>
      <c r="D32" s="208"/>
      <c r="E32" s="208"/>
      <c r="F32" s="208"/>
      <c r="G32" s="208"/>
      <c r="H32" s="208"/>
      <c r="I32" s="208"/>
      <c r="J32" s="208"/>
    </row>
    <row r="33" spans="2:10">
      <c r="B33" s="209" t="s">
        <v>230</v>
      </c>
      <c r="C33" s="210"/>
      <c r="D33" s="211"/>
      <c r="E33" s="211"/>
      <c r="F33" s="211"/>
      <c r="G33" s="211"/>
      <c r="H33" s="211"/>
      <c r="I33" s="211"/>
      <c r="J33" s="211"/>
    </row>
    <row r="34" spans="2:10">
      <c r="B34" s="193" t="s">
        <v>228</v>
      </c>
      <c r="D34" s="202" t="s">
        <v>229</v>
      </c>
      <c r="E34" s="203"/>
      <c r="F34" s="203"/>
      <c r="G34" s="204" t="s">
        <v>231</v>
      </c>
      <c r="H34" s="205"/>
      <c r="I34" s="205"/>
      <c r="J34" s="205"/>
    </row>
  </sheetData>
  <mergeCells count="20">
    <mergeCell ref="B7:B8"/>
    <mergeCell ref="C7:C8"/>
    <mergeCell ref="D7:D8"/>
    <mergeCell ref="E7:I7"/>
    <mergeCell ref="J7:J8"/>
    <mergeCell ref="B2:H2"/>
    <mergeCell ref="B3:H3"/>
    <mergeCell ref="B4:H4"/>
    <mergeCell ref="B5:E5"/>
    <mergeCell ref="F5:J5"/>
    <mergeCell ref="I2:J2"/>
    <mergeCell ref="J18:J19"/>
    <mergeCell ref="D34:F34"/>
    <mergeCell ref="G34:J34"/>
    <mergeCell ref="B32:J32"/>
    <mergeCell ref="B33:J33"/>
    <mergeCell ref="B18:B19"/>
    <mergeCell ref="C18:C19"/>
    <mergeCell ref="D18:D19"/>
    <mergeCell ref="E18:I18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6"/>
  <sheetViews>
    <sheetView showGridLines="0" zoomScaleNormal="100" zoomScaleSheetLayoutView="100" workbookViewId="0">
      <selection sqref="A1:I43"/>
    </sheetView>
  </sheetViews>
  <sheetFormatPr baseColWidth="10" defaultRowHeight="12.75"/>
  <cols>
    <col min="1" max="1" width="14.85546875" customWidth="1"/>
    <col min="2" max="2" width="42.5703125" customWidth="1"/>
    <col min="3" max="5" width="15.7109375" style="37" customWidth="1"/>
    <col min="6" max="6" width="15.7109375" style="37" hidden="1" customWidth="1"/>
    <col min="7" max="7" width="15.7109375" style="37" customWidth="1"/>
    <col min="8" max="8" width="10.28515625" style="38" customWidth="1"/>
    <col min="9" max="9" width="14.7109375" style="37" customWidth="1"/>
    <col min="10" max="10" width="12.42578125" customWidth="1"/>
    <col min="11" max="11" width="17" customWidth="1"/>
  </cols>
  <sheetData>
    <row r="1" spans="1:11">
      <c r="A1" s="1"/>
      <c r="B1" s="1"/>
      <c r="C1" s="2"/>
      <c r="D1" s="2"/>
      <c r="E1" s="2"/>
      <c r="F1" s="2"/>
      <c r="G1" s="2"/>
      <c r="H1" s="3"/>
      <c r="I1" s="4" t="s">
        <v>0</v>
      </c>
    </row>
    <row r="2" spans="1:11" ht="15">
      <c r="A2" s="228" t="s">
        <v>1</v>
      </c>
      <c r="B2" s="228"/>
      <c r="C2" s="228"/>
      <c r="D2" s="228"/>
      <c r="E2" s="228"/>
      <c r="F2" s="228"/>
      <c r="G2" s="228"/>
      <c r="H2" s="228"/>
      <c r="I2" s="228"/>
    </row>
    <row r="3" spans="1:11">
      <c r="A3" s="229" t="s">
        <v>2</v>
      </c>
      <c r="B3" s="230"/>
      <c r="C3" s="230"/>
      <c r="D3" s="230"/>
      <c r="E3" s="230"/>
      <c r="F3" s="230"/>
      <c r="G3" s="230"/>
      <c r="H3" s="230"/>
      <c r="I3" s="230"/>
    </row>
    <row r="4" spans="1:11">
      <c r="A4" s="5"/>
      <c r="B4" s="5"/>
      <c r="C4" s="6"/>
      <c r="D4" s="6"/>
      <c r="E4" s="6"/>
      <c r="F4" s="6"/>
      <c r="G4" s="6"/>
      <c r="H4" s="7"/>
      <c r="I4" s="6"/>
    </row>
    <row r="5" spans="1:11" ht="12.75" customHeight="1">
      <c r="A5" s="231" t="s">
        <v>115</v>
      </c>
      <c r="B5" s="231"/>
      <c r="C5" s="231"/>
      <c r="D5" s="231"/>
      <c r="E5" s="231"/>
      <c r="F5" s="231"/>
      <c r="G5" s="231"/>
      <c r="H5" s="231"/>
      <c r="I5" s="231"/>
    </row>
    <row r="6" spans="1:11" ht="12.75" customHeight="1" thickBot="1">
      <c r="A6" s="8"/>
      <c r="B6" s="8"/>
      <c r="C6" s="8"/>
      <c r="D6" s="8"/>
      <c r="E6" s="8"/>
      <c r="F6" s="8"/>
      <c r="G6" s="8"/>
      <c r="H6" s="8"/>
      <c r="I6" s="8"/>
    </row>
    <row r="7" spans="1:11" ht="22.5" customHeight="1" thickTop="1" thickBot="1">
      <c r="A7" s="232" t="s">
        <v>236</v>
      </c>
      <c r="B7" s="233"/>
      <c r="C7" s="233"/>
      <c r="D7" s="233"/>
      <c r="E7" s="233"/>
      <c r="F7" s="233"/>
      <c r="G7" s="233"/>
      <c r="H7" s="233"/>
      <c r="I7" s="234"/>
      <c r="K7" s="9"/>
    </row>
    <row r="8" spans="1:11" ht="15.75" customHeight="1" thickTop="1">
      <c r="A8" s="10"/>
      <c r="B8" s="10"/>
      <c r="C8" s="235" t="s">
        <v>3</v>
      </c>
      <c r="D8" s="235"/>
      <c r="E8" s="235"/>
      <c r="F8" s="235"/>
      <c r="G8" s="235"/>
      <c r="H8" s="11"/>
      <c r="I8" s="12"/>
    </row>
    <row r="9" spans="1:11" s="14" customFormat="1" ht="30" customHeight="1">
      <c r="A9" s="236" t="s">
        <v>4</v>
      </c>
      <c r="B9" s="13"/>
      <c r="C9" s="226" t="s">
        <v>5</v>
      </c>
      <c r="D9" s="226" t="s">
        <v>6</v>
      </c>
      <c r="E9" s="226" t="s">
        <v>7</v>
      </c>
      <c r="F9" s="226" t="s">
        <v>8</v>
      </c>
      <c r="G9" s="225" t="s">
        <v>9</v>
      </c>
      <c r="H9" s="225"/>
      <c r="I9" s="226" t="s">
        <v>10</v>
      </c>
    </row>
    <row r="10" spans="1:11" s="14" customFormat="1" ht="15" customHeight="1" thickBot="1">
      <c r="A10" s="237"/>
      <c r="B10" s="15"/>
      <c r="C10" s="238"/>
      <c r="D10" s="238"/>
      <c r="E10" s="238"/>
      <c r="F10" s="238"/>
      <c r="G10" s="16" t="s">
        <v>11</v>
      </c>
      <c r="H10" s="17" t="s">
        <v>12</v>
      </c>
      <c r="I10" s="227"/>
      <c r="J10" s="18" t="s">
        <v>13</v>
      </c>
    </row>
    <row r="11" spans="1:11" s="22" customFormat="1" ht="12" thickTop="1">
      <c r="A11" s="19">
        <v>1000</v>
      </c>
      <c r="B11" s="19" t="s">
        <v>14</v>
      </c>
      <c r="C11" s="20">
        <v>51603008.619999997</v>
      </c>
      <c r="D11" s="20">
        <f>C11</f>
        <v>51603008.619999997</v>
      </c>
      <c r="E11" s="20">
        <v>12255570</v>
      </c>
      <c r="F11" s="20"/>
      <c r="G11" s="20">
        <v>37339805.5</v>
      </c>
      <c r="H11" s="21"/>
      <c r="I11" s="20">
        <v>14263203.619999999</v>
      </c>
      <c r="K11" s="23"/>
    </row>
    <row r="12" spans="1:11" s="22" customFormat="1" ht="22.5">
      <c r="A12" s="24">
        <v>1100</v>
      </c>
      <c r="B12" s="24" t="s">
        <v>15</v>
      </c>
      <c r="C12" s="25"/>
      <c r="D12" s="25"/>
      <c r="E12" s="25"/>
      <c r="F12" s="25"/>
      <c r="G12" s="25"/>
      <c r="H12" s="26"/>
      <c r="I12" s="25"/>
      <c r="K12" s="28"/>
    </row>
    <row r="13" spans="1:11" s="22" customFormat="1" ht="11.25">
      <c r="A13" s="27">
        <v>11301</v>
      </c>
      <c r="B13" s="27" t="s">
        <v>16</v>
      </c>
      <c r="C13" s="28">
        <v>27100358.620000001</v>
      </c>
      <c r="D13" s="28">
        <f t="shared" ref="D13:D51" si="0">C13</f>
        <v>27100358.620000001</v>
      </c>
      <c r="E13" s="28">
        <v>6732852.79</v>
      </c>
      <c r="F13" s="28"/>
      <c r="G13" s="28">
        <v>20240797.260000002</v>
      </c>
      <c r="H13" s="29">
        <f>G13/C13</f>
        <v>0.74688300416299069</v>
      </c>
      <c r="I13" s="28">
        <f t="shared" ref="I13:I34" si="1">C13-G13</f>
        <v>6859561.3599999994</v>
      </c>
      <c r="K13" s="23"/>
    </row>
    <row r="14" spans="1:11" s="22" customFormat="1" ht="33.75">
      <c r="A14" s="27">
        <v>11303</v>
      </c>
      <c r="B14" s="27" t="s">
        <v>17</v>
      </c>
      <c r="C14" s="28">
        <v>2561230.66</v>
      </c>
      <c r="D14" s="28">
        <f t="shared" si="0"/>
        <v>2561230.66</v>
      </c>
      <c r="E14" s="28">
        <v>528723.99</v>
      </c>
      <c r="F14" s="28"/>
      <c r="G14" s="28">
        <v>1546781.37</v>
      </c>
      <c r="H14" s="29">
        <f t="shared" ref="H14:H60" si="2">G14/C14</f>
        <v>0.60392115171696403</v>
      </c>
      <c r="I14" s="28">
        <f t="shared" si="1"/>
        <v>1014449.29</v>
      </c>
      <c r="K14" s="23"/>
    </row>
    <row r="15" spans="1:11" s="22" customFormat="1" ht="22.5">
      <c r="A15" s="24">
        <v>1200</v>
      </c>
      <c r="B15" s="24" t="s">
        <v>18</v>
      </c>
      <c r="C15" s="28"/>
      <c r="D15" s="28"/>
      <c r="E15" s="28"/>
      <c r="F15" s="28"/>
      <c r="G15" s="28"/>
      <c r="H15" s="29"/>
      <c r="I15" s="28">
        <f t="shared" si="1"/>
        <v>0</v>
      </c>
      <c r="K15" s="23"/>
    </row>
    <row r="16" spans="1:11" s="22" customFormat="1" ht="11.25">
      <c r="A16" s="27">
        <v>12101</v>
      </c>
      <c r="B16" s="27" t="s">
        <v>19</v>
      </c>
      <c r="C16" s="28">
        <v>4206706.28</v>
      </c>
      <c r="D16" s="28">
        <f t="shared" si="0"/>
        <v>4206706.28</v>
      </c>
      <c r="E16" s="28">
        <v>1011234.22</v>
      </c>
      <c r="F16" s="28"/>
      <c r="G16" s="28">
        <v>287533.58</v>
      </c>
      <c r="H16" s="29">
        <f t="shared" si="2"/>
        <v>6.835123749119941E-2</v>
      </c>
      <c r="I16" s="28">
        <f t="shared" si="1"/>
        <v>3919172.7</v>
      </c>
      <c r="K16" s="23"/>
    </row>
    <row r="17" spans="1:9" s="22" customFormat="1" ht="11.25">
      <c r="A17" s="24">
        <v>1300</v>
      </c>
      <c r="B17" s="24" t="s">
        <v>20</v>
      </c>
      <c r="C17" s="25"/>
      <c r="D17" s="28"/>
      <c r="E17" s="25"/>
      <c r="F17" s="25"/>
      <c r="G17" s="25"/>
      <c r="H17" s="29"/>
      <c r="I17" s="28">
        <f t="shared" si="1"/>
        <v>0</v>
      </c>
    </row>
    <row r="18" spans="1:9" s="22" customFormat="1" ht="11.25">
      <c r="A18" s="27">
        <v>13201</v>
      </c>
      <c r="B18" s="27" t="s">
        <v>21</v>
      </c>
      <c r="C18" s="28">
        <v>2226953.15</v>
      </c>
      <c r="D18" s="28">
        <f t="shared" si="0"/>
        <v>2226953.15</v>
      </c>
      <c r="E18" s="28">
        <v>672915.76</v>
      </c>
      <c r="F18" s="28"/>
      <c r="G18" s="28">
        <v>1790592.13</v>
      </c>
      <c r="H18" s="29">
        <f t="shared" si="2"/>
        <v>0.80405469239440441</v>
      </c>
      <c r="I18" s="28">
        <f t="shared" si="1"/>
        <v>436361.02</v>
      </c>
    </row>
    <row r="19" spans="1:9" s="22" customFormat="1" ht="11.25">
      <c r="A19" s="27">
        <v>13202</v>
      </c>
      <c r="B19" s="27" t="s">
        <v>22</v>
      </c>
      <c r="C19" s="28">
        <v>3752734.59</v>
      </c>
      <c r="D19" s="28">
        <f t="shared" si="0"/>
        <v>3752734.59</v>
      </c>
      <c r="E19" s="28">
        <v>943266.17</v>
      </c>
      <c r="F19" s="28"/>
      <c r="G19" s="28">
        <v>2845150.13</v>
      </c>
      <c r="H19" s="29">
        <f t="shared" si="2"/>
        <v>0.75815383735943875</v>
      </c>
      <c r="I19" s="28">
        <f t="shared" si="1"/>
        <v>907584.46</v>
      </c>
    </row>
    <row r="20" spans="1:9" s="22" customFormat="1" ht="11.25">
      <c r="A20" s="27">
        <v>13301</v>
      </c>
      <c r="B20" s="27" t="s">
        <v>23</v>
      </c>
      <c r="C20" s="28">
        <v>888930.52</v>
      </c>
      <c r="D20" s="28">
        <f t="shared" si="0"/>
        <v>888930.52</v>
      </c>
      <c r="E20" s="28">
        <v>192366.51</v>
      </c>
      <c r="F20" s="28"/>
      <c r="G20" s="28">
        <v>623849.26</v>
      </c>
      <c r="H20" s="29">
        <f t="shared" si="2"/>
        <v>0.70179754881180134</v>
      </c>
      <c r="I20" s="28">
        <f t="shared" si="1"/>
        <v>265081.26</v>
      </c>
    </row>
    <row r="21" spans="1:9" s="22" customFormat="1" ht="11.25">
      <c r="A21" s="27"/>
      <c r="B21" s="27"/>
      <c r="C21" s="28"/>
      <c r="D21" s="28"/>
      <c r="E21" s="28"/>
      <c r="F21" s="28"/>
      <c r="G21" s="28"/>
      <c r="H21" s="29"/>
      <c r="I21" s="28">
        <f t="shared" si="1"/>
        <v>0</v>
      </c>
    </row>
    <row r="22" spans="1:9" s="22" customFormat="1" ht="11.25">
      <c r="A22" s="24">
        <v>1400</v>
      </c>
      <c r="B22" s="24" t="s">
        <v>24</v>
      </c>
      <c r="C22" s="25"/>
      <c r="D22" s="28"/>
      <c r="E22" s="25"/>
      <c r="F22" s="25"/>
      <c r="G22" s="25"/>
      <c r="H22" s="29"/>
      <c r="I22" s="28">
        <f t="shared" si="1"/>
        <v>0</v>
      </c>
    </row>
    <row r="23" spans="1:9" s="22" customFormat="1" ht="11.25">
      <c r="A23" s="27">
        <v>14101</v>
      </c>
      <c r="B23" s="27" t="s">
        <v>25</v>
      </c>
      <c r="C23" s="28">
        <v>2851654.62</v>
      </c>
      <c r="D23" s="28">
        <f t="shared" si="0"/>
        <v>2851654.62</v>
      </c>
      <c r="E23" s="28">
        <v>644237.41</v>
      </c>
      <c r="F23" s="28"/>
      <c r="G23" s="28">
        <v>1997634.58</v>
      </c>
      <c r="H23" s="29">
        <f t="shared" si="2"/>
        <v>0.70051771557103926</v>
      </c>
      <c r="I23" s="28">
        <f t="shared" si="1"/>
        <v>854020.04</v>
      </c>
    </row>
    <row r="24" spans="1:9" s="22" customFormat="1" ht="11.25">
      <c r="A24" s="27">
        <v>14201</v>
      </c>
      <c r="B24" s="27" t="s">
        <v>96</v>
      </c>
      <c r="C24" s="28">
        <v>1333631.2</v>
      </c>
      <c r="D24" s="28">
        <f t="shared" si="0"/>
        <v>1333631.2</v>
      </c>
      <c r="E24" s="28">
        <v>220815.01</v>
      </c>
      <c r="F24" s="28"/>
      <c r="G24" s="28">
        <v>870882.86</v>
      </c>
      <c r="H24" s="29">
        <f t="shared" si="2"/>
        <v>0.6530162611672552</v>
      </c>
      <c r="I24" s="28">
        <f t="shared" si="1"/>
        <v>462748.33999999997</v>
      </c>
    </row>
    <row r="25" spans="1:9" s="22" customFormat="1" ht="22.5">
      <c r="A25" s="27">
        <v>14301</v>
      </c>
      <c r="B25" s="27" t="s">
        <v>26</v>
      </c>
      <c r="C25" s="28">
        <v>1673706.99</v>
      </c>
      <c r="D25" s="28">
        <f t="shared" si="0"/>
        <v>1673706.99</v>
      </c>
      <c r="E25" s="28">
        <v>275272.2</v>
      </c>
      <c r="F25" s="28"/>
      <c r="G25" s="28">
        <v>1084005.5900000001</v>
      </c>
      <c r="H25" s="29">
        <f t="shared" si="2"/>
        <v>0.64766748091313164</v>
      </c>
      <c r="I25" s="28">
        <f t="shared" si="1"/>
        <v>589701.39999999991</v>
      </c>
    </row>
    <row r="26" spans="1:9" s="22" customFormat="1" ht="22.5">
      <c r="A26" s="24">
        <v>1500</v>
      </c>
      <c r="B26" s="24" t="s">
        <v>27</v>
      </c>
      <c r="C26" s="25"/>
      <c r="D26" s="28"/>
      <c r="E26" s="25"/>
      <c r="F26" s="25"/>
      <c r="G26" s="25"/>
      <c r="H26" s="29"/>
      <c r="I26" s="28">
        <f t="shared" si="1"/>
        <v>0</v>
      </c>
    </row>
    <row r="27" spans="1:9" s="22" customFormat="1" ht="11.25">
      <c r="A27" s="27">
        <v>15101</v>
      </c>
      <c r="B27" s="27" t="s">
        <v>28</v>
      </c>
      <c r="C27" s="28">
        <v>1641553.64</v>
      </c>
      <c r="D27" s="28">
        <f t="shared" si="0"/>
        <v>1641553.64</v>
      </c>
      <c r="E27" s="28">
        <v>405554.05</v>
      </c>
      <c r="F27" s="28"/>
      <c r="G27" s="28">
        <v>1223248.77</v>
      </c>
      <c r="H27" s="29">
        <f t="shared" si="2"/>
        <v>0.74517745883710518</v>
      </c>
      <c r="I27" s="28">
        <f t="shared" si="1"/>
        <v>418304.86999999988</v>
      </c>
    </row>
    <row r="28" spans="1:9" s="22" customFormat="1" ht="11.25">
      <c r="A28" s="27">
        <v>15303</v>
      </c>
      <c r="B28" s="27" t="s">
        <v>29</v>
      </c>
      <c r="C28" s="28">
        <v>63696</v>
      </c>
      <c r="D28" s="28">
        <f t="shared" si="0"/>
        <v>63696</v>
      </c>
      <c r="E28" s="28">
        <v>11660</v>
      </c>
      <c r="F28" s="28"/>
      <c r="G28" s="28">
        <v>48068</v>
      </c>
      <c r="H28" s="29">
        <f t="shared" si="2"/>
        <v>0.75464707359959804</v>
      </c>
      <c r="I28" s="28">
        <f t="shared" si="1"/>
        <v>15628</v>
      </c>
    </row>
    <row r="29" spans="1:9" s="22" customFormat="1" ht="21.75" customHeight="1">
      <c r="A29" s="27">
        <v>15404</v>
      </c>
      <c r="B29" s="27" t="s">
        <v>30</v>
      </c>
      <c r="C29" s="28">
        <v>1193755.4099999999</v>
      </c>
      <c r="D29" s="28">
        <f t="shared" si="0"/>
        <v>1193755.4099999999</v>
      </c>
      <c r="E29" s="28">
        <v>241863.26</v>
      </c>
      <c r="F29" s="28"/>
      <c r="G29" s="28">
        <v>764451.77</v>
      </c>
      <c r="H29" s="29">
        <f t="shared" si="2"/>
        <v>0.64037554393156637</v>
      </c>
      <c r="I29" s="28">
        <f t="shared" si="1"/>
        <v>429303.6399999999</v>
      </c>
    </row>
    <row r="30" spans="1:9" s="22" customFormat="1" ht="11.25">
      <c r="A30" s="27">
        <v>15413</v>
      </c>
      <c r="B30" s="27" t="s">
        <v>97</v>
      </c>
      <c r="C30" s="28">
        <v>58590</v>
      </c>
      <c r="D30" s="28">
        <f t="shared" si="0"/>
        <v>58590</v>
      </c>
      <c r="E30" s="28">
        <v>13860</v>
      </c>
      <c r="F30" s="28"/>
      <c r="G30" s="28">
        <v>41370</v>
      </c>
      <c r="H30" s="29">
        <f t="shared" si="2"/>
        <v>0.70609318996415771</v>
      </c>
      <c r="I30" s="28">
        <f t="shared" si="1"/>
        <v>17220</v>
      </c>
    </row>
    <row r="31" spans="1:9" s="22" customFormat="1" ht="22.5">
      <c r="A31" s="27">
        <v>15901</v>
      </c>
      <c r="B31" s="27" t="s">
        <v>31</v>
      </c>
      <c r="C31" s="28">
        <v>919676</v>
      </c>
      <c r="D31" s="28">
        <f t="shared" si="0"/>
        <v>919676</v>
      </c>
      <c r="E31" s="28">
        <v>150771.63</v>
      </c>
      <c r="F31" s="28"/>
      <c r="G31" s="28">
        <v>532502.94999999995</v>
      </c>
      <c r="H31" s="29">
        <f t="shared" si="2"/>
        <v>0.57901146708188533</v>
      </c>
      <c r="I31" s="28">
        <f t="shared" si="1"/>
        <v>387173.05000000005</v>
      </c>
    </row>
    <row r="32" spans="1:9" s="22" customFormat="1" ht="11.25">
      <c r="A32" s="24">
        <v>1700</v>
      </c>
      <c r="B32" s="24" t="s">
        <v>32</v>
      </c>
      <c r="C32" s="28"/>
      <c r="D32" s="28"/>
      <c r="E32" s="28"/>
      <c r="F32" s="28"/>
      <c r="G32" s="28"/>
      <c r="H32" s="29"/>
      <c r="I32" s="28">
        <f t="shared" si="1"/>
        <v>0</v>
      </c>
    </row>
    <row r="33" spans="1:11" s="22" customFormat="1" ht="11.25">
      <c r="A33" s="27">
        <v>17102</v>
      </c>
      <c r="B33" s="27" t="s">
        <v>33</v>
      </c>
      <c r="C33" s="28">
        <v>225175.83</v>
      </c>
      <c r="D33" s="28">
        <f t="shared" si="0"/>
        <v>225175.83</v>
      </c>
      <c r="E33" s="28">
        <v>0</v>
      </c>
      <c r="F33" s="28"/>
      <c r="G33" s="28">
        <v>223036.25</v>
      </c>
      <c r="H33" s="29">
        <f t="shared" si="2"/>
        <v>0.99049818091044683</v>
      </c>
      <c r="I33" s="28">
        <f t="shared" si="1"/>
        <v>2139.5799999999872</v>
      </c>
    </row>
    <row r="34" spans="1:11" s="22" customFormat="1" ht="22.5">
      <c r="A34" s="24">
        <v>1800</v>
      </c>
      <c r="B34" s="24" t="s">
        <v>34</v>
      </c>
      <c r="C34" s="28"/>
      <c r="D34" s="28"/>
      <c r="E34" s="28"/>
      <c r="F34" s="28"/>
      <c r="G34" s="28"/>
      <c r="H34" s="29"/>
      <c r="I34" s="28">
        <f t="shared" si="1"/>
        <v>0</v>
      </c>
    </row>
    <row r="35" spans="1:11" s="22" customFormat="1" ht="11.25">
      <c r="A35" s="27">
        <v>18201</v>
      </c>
      <c r="B35" s="27" t="s">
        <v>98</v>
      </c>
      <c r="C35" s="28">
        <v>904655.11</v>
      </c>
      <c r="D35" s="28">
        <f t="shared" si="0"/>
        <v>904655.11</v>
      </c>
      <c r="E35" s="28">
        <v>210177</v>
      </c>
      <c r="F35" s="28"/>
      <c r="G35" s="28">
        <v>632101</v>
      </c>
      <c r="H35" s="29">
        <f t="shared" si="2"/>
        <v>0.6987204217527716</v>
      </c>
      <c r="I35" s="28">
        <f t="shared" ref="I35" si="3">C35-G35</f>
        <v>272554.11</v>
      </c>
    </row>
    <row r="36" spans="1:11" s="22" customFormat="1" ht="11.25">
      <c r="A36" s="27"/>
      <c r="B36" s="27"/>
      <c r="C36" s="28"/>
      <c r="D36" s="40"/>
      <c r="E36" s="28"/>
      <c r="F36" s="28"/>
      <c r="G36" s="28"/>
      <c r="H36" s="30"/>
      <c r="I36" s="28"/>
    </row>
    <row r="37" spans="1:11" s="22" customFormat="1" ht="11.25">
      <c r="A37" s="19">
        <v>2000</v>
      </c>
      <c r="B37" s="19" t="s">
        <v>35</v>
      </c>
      <c r="C37" s="20">
        <v>2369322.0499999998</v>
      </c>
      <c r="D37" s="20">
        <f t="shared" si="0"/>
        <v>2369322.0499999998</v>
      </c>
      <c r="E37" s="20">
        <v>334592.21000000002</v>
      </c>
      <c r="F37" s="20"/>
      <c r="G37" s="20">
        <v>1367952.64</v>
      </c>
      <c r="H37" s="41">
        <f t="shared" si="2"/>
        <v>0.57736036348456721</v>
      </c>
      <c r="I37" s="20">
        <v>1001368.97</v>
      </c>
    </row>
    <row r="38" spans="1:11" s="22" customFormat="1" ht="22.5">
      <c r="A38" s="24">
        <v>2100</v>
      </c>
      <c r="B38" s="24" t="s">
        <v>36</v>
      </c>
      <c r="C38" s="25"/>
      <c r="D38" s="25"/>
      <c r="E38" s="25"/>
      <c r="F38" s="25"/>
      <c r="G38" s="25"/>
      <c r="H38" s="29"/>
      <c r="I38" s="25"/>
    </row>
    <row r="39" spans="1:11" s="22" customFormat="1" ht="11.25">
      <c r="A39" s="27">
        <v>21101</v>
      </c>
      <c r="B39" s="27" t="s">
        <v>37</v>
      </c>
      <c r="C39" s="28">
        <v>243618.88</v>
      </c>
      <c r="D39" s="28">
        <f t="shared" si="0"/>
        <v>243618.88</v>
      </c>
      <c r="E39" s="28">
        <v>6830.21</v>
      </c>
      <c r="F39" s="28"/>
      <c r="G39" s="28">
        <v>105020.67</v>
      </c>
      <c r="H39" s="29">
        <f t="shared" si="2"/>
        <v>0.43108592404660917</v>
      </c>
      <c r="I39" s="28">
        <f t="shared" ref="I39:I45" si="4">C39-G39</f>
        <v>138598.21000000002</v>
      </c>
    </row>
    <row r="40" spans="1:11" s="22" customFormat="1" ht="11.25">
      <c r="A40" s="27">
        <v>21201</v>
      </c>
      <c r="B40" s="27" t="s">
        <v>38</v>
      </c>
      <c r="C40" s="28">
        <v>32828.980000000003</v>
      </c>
      <c r="D40" s="28">
        <f t="shared" si="0"/>
        <v>32828.980000000003</v>
      </c>
      <c r="E40" s="28">
        <v>10189.24</v>
      </c>
      <c r="F40" s="28"/>
      <c r="G40" s="28">
        <v>20508.150000000001</v>
      </c>
      <c r="H40" s="29">
        <f t="shared" si="2"/>
        <v>0.62469653336777442</v>
      </c>
      <c r="I40" s="28">
        <f t="shared" si="4"/>
        <v>12320.830000000002</v>
      </c>
    </row>
    <row r="41" spans="1:11" s="22" customFormat="1" ht="11.25">
      <c r="A41" s="27">
        <v>21501</v>
      </c>
      <c r="B41" s="27" t="s">
        <v>99</v>
      </c>
      <c r="C41" s="28">
        <v>37825</v>
      </c>
      <c r="D41" s="28">
        <f t="shared" si="0"/>
        <v>37825</v>
      </c>
      <c r="E41" s="28">
        <v>1076.7</v>
      </c>
      <c r="F41" s="28"/>
      <c r="G41" s="28">
        <v>22557.78</v>
      </c>
      <c r="H41" s="29">
        <f t="shared" si="2"/>
        <v>0.59637224058162586</v>
      </c>
      <c r="I41" s="28">
        <f t="shared" si="4"/>
        <v>15267.220000000001</v>
      </c>
      <c r="K41" s="183"/>
    </row>
    <row r="42" spans="1:11" s="22" customFormat="1" ht="11.25">
      <c r="A42" s="27">
        <v>21601</v>
      </c>
      <c r="B42" s="27" t="s">
        <v>39</v>
      </c>
      <c r="C42" s="28"/>
      <c r="D42" s="28"/>
      <c r="E42" s="28"/>
      <c r="F42" s="28"/>
      <c r="G42" s="28"/>
      <c r="H42" s="29"/>
      <c r="I42" s="28">
        <f t="shared" si="4"/>
        <v>0</v>
      </c>
    </row>
    <row r="43" spans="1:11" s="22" customFormat="1" ht="11.25">
      <c r="A43" s="24">
        <v>2200</v>
      </c>
      <c r="B43" s="24" t="s">
        <v>40</v>
      </c>
      <c r="C43" s="25"/>
      <c r="D43" s="28"/>
      <c r="E43" s="25"/>
      <c r="F43" s="25"/>
      <c r="G43" s="25"/>
      <c r="H43" s="29"/>
      <c r="I43" s="28">
        <f t="shared" si="4"/>
        <v>0</v>
      </c>
    </row>
    <row r="44" spans="1:11" s="22" customFormat="1" ht="22.5">
      <c r="A44" s="27">
        <v>22101</v>
      </c>
      <c r="B44" s="27" t="s">
        <v>41</v>
      </c>
      <c r="C44" s="28">
        <v>892838.62</v>
      </c>
      <c r="D44" s="28">
        <f t="shared" si="0"/>
        <v>892838.62</v>
      </c>
      <c r="E44" s="28">
        <v>101516.53</v>
      </c>
      <c r="F44" s="28"/>
      <c r="G44" s="28">
        <v>447440.29</v>
      </c>
      <c r="H44" s="29">
        <f t="shared" si="2"/>
        <v>0.50114352132303597</v>
      </c>
      <c r="I44" s="28">
        <f t="shared" si="4"/>
        <v>445398.33</v>
      </c>
    </row>
    <row r="45" spans="1:11" s="22" customFormat="1" ht="22.5">
      <c r="A45" s="24">
        <v>2400</v>
      </c>
      <c r="B45" s="24" t="s">
        <v>42</v>
      </c>
      <c r="C45" s="25"/>
      <c r="D45" s="28"/>
      <c r="E45" s="25"/>
      <c r="F45" s="25"/>
      <c r="G45" s="25"/>
      <c r="H45" s="29"/>
      <c r="I45" s="28">
        <f t="shared" si="4"/>
        <v>0</v>
      </c>
    </row>
    <row r="46" spans="1:11" s="22" customFormat="1" ht="11.25">
      <c r="A46" s="27">
        <v>24601</v>
      </c>
      <c r="B46" s="27" t="s">
        <v>43</v>
      </c>
      <c r="C46" s="28">
        <v>8143</v>
      </c>
      <c r="D46" s="28">
        <f t="shared" si="0"/>
        <v>8143</v>
      </c>
      <c r="E46" s="28">
        <v>450</v>
      </c>
      <c r="F46" s="28"/>
      <c r="G46" s="28">
        <v>15819.38</v>
      </c>
      <c r="H46" s="29">
        <f t="shared" si="2"/>
        <v>1.9426967947930738</v>
      </c>
      <c r="I46" s="28">
        <f>C46-G46</f>
        <v>-7676.3799999999992</v>
      </c>
    </row>
    <row r="47" spans="1:11" s="22" customFormat="1" ht="11.25">
      <c r="A47" s="27">
        <v>24801</v>
      </c>
      <c r="B47" s="27" t="s">
        <v>44</v>
      </c>
      <c r="C47" s="28">
        <v>189622.06</v>
      </c>
      <c r="D47" s="28">
        <f t="shared" si="0"/>
        <v>189622.06</v>
      </c>
      <c r="E47" s="28">
        <v>4056.06</v>
      </c>
      <c r="F47" s="28"/>
      <c r="G47" s="28">
        <v>33159.47</v>
      </c>
      <c r="H47" s="29">
        <f t="shared" si="2"/>
        <v>0.17487137308813122</v>
      </c>
      <c r="I47" s="28">
        <f t="shared" ref="I47:I98" si="5">C47-G47</f>
        <v>156462.59</v>
      </c>
    </row>
    <row r="48" spans="1:11" s="22" customFormat="1" ht="22.5">
      <c r="A48" s="24">
        <v>2500</v>
      </c>
      <c r="B48" s="24" t="s">
        <v>45</v>
      </c>
      <c r="C48" s="25"/>
      <c r="D48" s="28"/>
      <c r="E48" s="25"/>
      <c r="F48" s="25"/>
      <c r="G48" s="25"/>
      <c r="H48" s="29"/>
      <c r="I48" s="28">
        <f t="shared" si="5"/>
        <v>0</v>
      </c>
    </row>
    <row r="49" spans="1:9" s="22" customFormat="1" ht="11.25">
      <c r="A49" s="27">
        <v>25301</v>
      </c>
      <c r="B49" s="27" t="s">
        <v>46</v>
      </c>
      <c r="C49" s="28">
        <v>733.52</v>
      </c>
      <c r="D49" s="28">
        <f t="shared" si="0"/>
        <v>733.52</v>
      </c>
      <c r="E49" s="28">
        <v>216.69</v>
      </c>
      <c r="F49" s="28"/>
      <c r="G49" s="28">
        <v>1774.6</v>
      </c>
      <c r="H49" s="29">
        <f t="shared" si="2"/>
        <v>2.4192932708037955</v>
      </c>
      <c r="I49" s="28">
        <f t="shared" si="5"/>
        <v>-1041.08</v>
      </c>
    </row>
    <row r="50" spans="1:9" s="22" customFormat="1" ht="11.25">
      <c r="A50" s="24">
        <v>2600</v>
      </c>
      <c r="B50" s="24" t="s">
        <v>47</v>
      </c>
      <c r="C50" s="25"/>
      <c r="D50" s="28"/>
      <c r="E50" s="25"/>
      <c r="F50" s="25"/>
      <c r="G50" s="25"/>
      <c r="H50" s="29"/>
      <c r="I50" s="28">
        <f t="shared" si="5"/>
        <v>0</v>
      </c>
    </row>
    <row r="51" spans="1:9" s="22" customFormat="1" ht="11.25">
      <c r="A51" s="27">
        <v>26101</v>
      </c>
      <c r="B51" s="27" t="s">
        <v>48</v>
      </c>
      <c r="C51" s="28">
        <v>733469.08</v>
      </c>
      <c r="D51" s="28">
        <f t="shared" si="0"/>
        <v>733469.08</v>
      </c>
      <c r="E51" s="28">
        <v>153126.92000000001</v>
      </c>
      <c r="F51" s="28"/>
      <c r="G51" s="28">
        <v>490391.14</v>
      </c>
      <c r="H51" s="29">
        <f t="shared" si="2"/>
        <v>0.66859142855756104</v>
      </c>
      <c r="I51" s="28">
        <f t="shared" si="5"/>
        <v>243077.93999999994</v>
      </c>
    </row>
    <row r="52" spans="1:9" s="22" customFormat="1" ht="22.5">
      <c r="A52" s="24">
        <v>2700</v>
      </c>
      <c r="B52" s="24" t="s">
        <v>49</v>
      </c>
      <c r="C52" s="25"/>
      <c r="D52" s="28"/>
      <c r="E52" s="25"/>
      <c r="F52" s="25"/>
      <c r="G52" s="25"/>
      <c r="H52" s="29"/>
      <c r="I52" s="28">
        <f t="shared" si="5"/>
        <v>0</v>
      </c>
    </row>
    <row r="53" spans="1:9" s="22" customFormat="1" ht="11.25">
      <c r="A53" s="27">
        <v>27101</v>
      </c>
      <c r="B53" s="27" t="s">
        <v>50</v>
      </c>
      <c r="C53" s="28">
        <v>58233.21</v>
      </c>
      <c r="D53" s="28">
        <f t="shared" ref="D53:D104" si="6">C53</f>
        <v>58233.21</v>
      </c>
      <c r="E53" s="28">
        <v>5361.25</v>
      </c>
      <c r="F53" s="28"/>
      <c r="G53" s="28">
        <v>35260.050000000003</v>
      </c>
      <c r="H53" s="29">
        <f t="shared" si="2"/>
        <v>0.60549727552370891</v>
      </c>
      <c r="I53" s="28">
        <f t="shared" si="5"/>
        <v>22973.159999999996</v>
      </c>
    </row>
    <row r="54" spans="1:9" s="22" customFormat="1" ht="22.5">
      <c r="A54" s="24">
        <v>2900</v>
      </c>
      <c r="B54" s="24" t="s">
        <v>51</v>
      </c>
      <c r="C54" s="25"/>
      <c r="D54" s="28"/>
      <c r="E54" s="25"/>
      <c r="F54" s="25"/>
      <c r="G54" s="25"/>
      <c r="H54" s="29"/>
      <c r="I54" s="28">
        <f t="shared" si="5"/>
        <v>0</v>
      </c>
    </row>
    <row r="55" spans="1:9" s="22" customFormat="1" ht="22.5">
      <c r="A55" s="27">
        <v>29401</v>
      </c>
      <c r="B55" s="27" t="s">
        <v>52</v>
      </c>
      <c r="C55" s="28">
        <v>37835.699999999997</v>
      </c>
      <c r="D55" s="28">
        <f t="shared" si="6"/>
        <v>37835.699999999997</v>
      </c>
      <c r="E55" s="28">
        <v>31648.71</v>
      </c>
      <c r="F55" s="28"/>
      <c r="G55" s="28">
        <v>140804.25</v>
      </c>
      <c r="H55" s="29">
        <f t="shared" si="2"/>
        <v>3.7214654413688661</v>
      </c>
      <c r="I55" s="28">
        <f t="shared" si="5"/>
        <v>-102968.55</v>
      </c>
    </row>
    <row r="56" spans="1:9" s="22" customFormat="1" ht="22.5">
      <c r="A56" s="27">
        <v>29601</v>
      </c>
      <c r="B56" s="27" t="s">
        <v>53</v>
      </c>
      <c r="C56" s="28">
        <v>134174</v>
      </c>
      <c r="D56" s="28">
        <f t="shared" si="6"/>
        <v>134174</v>
      </c>
      <c r="E56" s="28">
        <v>20119.09</v>
      </c>
      <c r="F56" s="28"/>
      <c r="G56" s="28">
        <v>55216.86</v>
      </c>
      <c r="H56" s="29">
        <f t="shared" si="2"/>
        <v>0.41153174236439249</v>
      </c>
      <c r="I56" s="28">
        <f t="shared" si="5"/>
        <v>78957.14</v>
      </c>
    </row>
    <row r="57" spans="1:9" s="22" customFormat="1" ht="11.25">
      <c r="A57" s="19">
        <v>3000</v>
      </c>
      <c r="B57" s="19" t="s">
        <v>54</v>
      </c>
      <c r="C57" s="20">
        <v>19532772.890000001</v>
      </c>
      <c r="D57" s="20">
        <f t="shared" si="6"/>
        <v>19532772.890000001</v>
      </c>
      <c r="E57" s="20">
        <v>3118338.66</v>
      </c>
      <c r="F57" s="20"/>
      <c r="G57" s="20">
        <v>11616308.810000001</v>
      </c>
      <c r="H57" s="41">
        <f t="shared" si="2"/>
        <v>0.59470864046891603</v>
      </c>
      <c r="I57" s="42">
        <f t="shared" si="5"/>
        <v>7916464.0800000001</v>
      </c>
    </row>
    <row r="58" spans="1:9" s="22" customFormat="1" ht="11.25">
      <c r="A58" s="24">
        <v>3100</v>
      </c>
      <c r="B58" s="24" t="s">
        <v>55</v>
      </c>
      <c r="C58" s="25"/>
      <c r="D58" s="25"/>
      <c r="E58" s="25"/>
      <c r="F58" s="25"/>
      <c r="G58" s="25"/>
      <c r="H58" s="29"/>
      <c r="I58" s="28">
        <f t="shared" si="5"/>
        <v>0</v>
      </c>
    </row>
    <row r="59" spans="1:9" s="22" customFormat="1" ht="11.25">
      <c r="A59" s="27">
        <v>31101</v>
      </c>
      <c r="B59" s="27" t="s">
        <v>56</v>
      </c>
      <c r="C59" s="28">
        <v>1569587.49</v>
      </c>
      <c r="D59" s="28">
        <f t="shared" si="6"/>
        <v>1569587.49</v>
      </c>
      <c r="E59" s="28">
        <v>464935.95</v>
      </c>
      <c r="F59" s="28"/>
      <c r="G59" s="28">
        <v>1147514.57</v>
      </c>
      <c r="H59" s="29">
        <f t="shared" si="2"/>
        <v>0.73109309121723443</v>
      </c>
      <c r="I59" s="28">
        <f t="shared" si="5"/>
        <v>422072.91999999993</v>
      </c>
    </row>
    <row r="60" spans="1:9" s="22" customFormat="1" ht="11.25">
      <c r="A60" s="27">
        <v>31301</v>
      </c>
      <c r="B60" s="27" t="s">
        <v>57</v>
      </c>
      <c r="C60" s="28">
        <v>22375.9</v>
      </c>
      <c r="D60" s="28">
        <f t="shared" si="6"/>
        <v>22375.9</v>
      </c>
      <c r="E60" s="28">
        <v>6343.68</v>
      </c>
      <c r="F60" s="28"/>
      <c r="G60" s="28">
        <v>13860</v>
      </c>
      <c r="H60" s="29">
        <f t="shared" si="2"/>
        <v>0.61941642570801614</v>
      </c>
      <c r="I60" s="28">
        <f t="shared" si="5"/>
        <v>8515.9000000000015</v>
      </c>
    </row>
    <row r="61" spans="1:9" s="22" customFormat="1" ht="11.25">
      <c r="A61" s="27">
        <v>31401</v>
      </c>
      <c r="B61" s="27" t="s">
        <v>58</v>
      </c>
      <c r="C61" s="28">
        <v>398424.84</v>
      </c>
      <c r="D61" s="28">
        <f t="shared" si="6"/>
        <v>398424.84</v>
      </c>
      <c r="E61" s="28">
        <v>70843.820000000007</v>
      </c>
      <c r="F61" s="28"/>
      <c r="G61" s="28">
        <v>227713.9</v>
      </c>
      <c r="H61" s="29">
        <f t="shared" ref="H61:H110" si="7">G61/C61</f>
        <v>0.57153539924870145</v>
      </c>
      <c r="I61" s="28">
        <f t="shared" si="5"/>
        <v>170710.94000000003</v>
      </c>
    </row>
    <row r="62" spans="1:9" s="22" customFormat="1" ht="11.25">
      <c r="A62" s="27">
        <v>31501</v>
      </c>
      <c r="B62" s="27" t="s">
        <v>100</v>
      </c>
      <c r="C62" s="28">
        <v>221855.48</v>
      </c>
      <c r="D62" s="28">
        <f t="shared" si="6"/>
        <v>221855.48</v>
      </c>
      <c r="E62" s="28">
        <v>60121.9</v>
      </c>
      <c r="F62" s="28"/>
      <c r="G62" s="28">
        <v>147576.47</v>
      </c>
      <c r="H62" s="29">
        <f t="shared" si="7"/>
        <v>0.6651919078131403</v>
      </c>
      <c r="I62" s="28">
        <f t="shared" si="5"/>
        <v>74279.010000000009</v>
      </c>
    </row>
    <row r="63" spans="1:9" s="22" customFormat="1" ht="11.25">
      <c r="A63" s="27">
        <v>31601</v>
      </c>
      <c r="B63" s="27" t="s">
        <v>59</v>
      </c>
      <c r="C63" s="28">
        <v>1679469.86</v>
      </c>
      <c r="D63" s="28">
        <f t="shared" si="6"/>
        <v>1679469.86</v>
      </c>
      <c r="E63" s="28">
        <v>362172.64</v>
      </c>
      <c r="F63" s="28"/>
      <c r="G63" s="28">
        <v>1133484.3</v>
      </c>
      <c r="H63" s="29">
        <f t="shared" si="7"/>
        <v>0.67490600873301765</v>
      </c>
      <c r="I63" s="28">
        <f t="shared" si="5"/>
        <v>545985.56000000006</v>
      </c>
    </row>
    <row r="64" spans="1:9" s="22" customFormat="1" ht="22.5">
      <c r="A64" s="27">
        <v>31701</v>
      </c>
      <c r="B64" s="27" t="s">
        <v>60</v>
      </c>
      <c r="C64" s="28">
        <v>112459.15</v>
      </c>
      <c r="D64" s="28">
        <f t="shared" si="6"/>
        <v>112459.15</v>
      </c>
      <c r="E64" s="28">
        <v>23905.11</v>
      </c>
      <c r="F64" s="28"/>
      <c r="G64" s="28">
        <v>78705.19</v>
      </c>
      <c r="H64" s="29">
        <f t="shared" si="7"/>
        <v>0.69985581431124111</v>
      </c>
      <c r="I64" s="28">
        <f t="shared" si="5"/>
        <v>33753.959999999992</v>
      </c>
    </row>
    <row r="65" spans="1:11" s="22" customFormat="1" ht="11.25">
      <c r="A65" s="27">
        <v>31801</v>
      </c>
      <c r="B65" s="27" t="s">
        <v>61</v>
      </c>
      <c r="C65" s="28">
        <v>20488.98</v>
      </c>
      <c r="D65" s="28">
        <f t="shared" si="6"/>
        <v>20488.98</v>
      </c>
      <c r="E65" s="28">
        <v>2143.89</v>
      </c>
      <c r="F65" s="28"/>
      <c r="G65" s="28">
        <v>8892.7800000000007</v>
      </c>
      <c r="H65" s="29">
        <f t="shared" si="7"/>
        <v>0.43402746256768276</v>
      </c>
      <c r="I65" s="28">
        <f t="shared" si="5"/>
        <v>11596.199999999999</v>
      </c>
    </row>
    <row r="66" spans="1:11" s="22" customFormat="1" ht="11.25">
      <c r="A66" s="27">
        <v>31901</v>
      </c>
      <c r="B66" s="27" t="s">
        <v>62</v>
      </c>
      <c r="C66" s="28">
        <v>239838.88</v>
      </c>
      <c r="D66" s="28">
        <f t="shared" si="6"/>
        <v>239838.88</v>
      </c>
      <c r="E66" s="28">
        <v>58264.99</v>
      </c>
      <c r="F66" s="28"/>
      <c r="G66" s="28">
        <v>168595.42</v>
      </c>
      <c r="H66" s="29">
        <f t="shared" si="7"/>
        <v>0.70295283233477412</v>
      </c>
      <c r="I66" s="28">
        <f t="shared" si="5"/>
        <v>71243.459999999992</v>
      </c>
    </row>
    <row r="67" spans="1:11" s="31" customFormat="1" ht="11.25">
      <c r="A67" s="24">
        <v>32000</v>
      </c>
      <c r="B67" s="24" t="s">
        <v>63</v>
      </c>
      <c r="C67" s="25"/>
      <c r="D67" s="28"/>
      <c r="E67" s="25"/>
      <c r="F67" s="25"/>
      <c r="G67" s="25"/>
      <c r="H67" s="29"/>
      <c r="I67" s="28">
        <f t="shared" si="5"/>
        <v>0</v>
      </c>
    </row>
    <row r="68" spans="1:11" s="22" customFormat="1" ht="11.25">
      <c r="A68" s="27">
        <v>32101</v>
      </c>
      <c r="B68" s="27" t="s">
        <v>64</v>
      </c>
      <c r="C68" s="28">
        <v>66384</v>
      </c>
      <c r="D68" s="28">
        <f t="shared" si="6"/>
        <v>66384</v>
      </c>
      <c r="E68" s="28">
        <v>16596</v>
      </c>
      <c r="F68" s="28"/>
      <c r="G68" s="28">
        <v>49788</v>
      </c>
      <c r="H68" s="29">
        <f t="shared" si="7"/>
        <v>0.75</v>
      </c>
      <c r="I68" s="28">
        <f t="shared" si="5"/>
        <v>16596</v>
      </c>
    </row>
    <row r="69" spans="1:11" s="22" customFormat="1" ht="11.25">
      <c r="A69" s="27">
        <v>32201</v>
      </c>
      <c r="B69" s="27" t="s">
        <v>65</v>
      </c>
      <c r="C69" s="28">
        <v>51877.8</v>
      </c>
      <c r="D69" s="28">
        <f t="shared" si="6"/>
        <v>51877.8</v>
      </c>
      <c r="E69" s="28">
        <v>12969.45</v>
      </c>
      <c r="F69" s="28"/>
      <c r="G69" s="28">
        <v>61983.66</v>
      </c>
      <c r="H69" s="29">
        <f t="shared" si="7"/>
        <v>1.1948012444629494</v>
      </c>
      <c r="I69" s="28">
        <f t="shared" si="5"/>
        <v>-10105.86</v>
      </c>
    </row>
    <row r="70" spans="1:11" s="22" customFormat="1" ht="11.25">
      <c r="A70" s="27">
        <v>32301</v>
      </c>
      <c r="B70" s="27" t="s">
        <v>66</v>
      </c>
      <c r="C70" s="28"/>
      <c r="D70" s="28"/>
      <c r="E70" s="28"/>
      <c r="F70" s="28"/>
      <c r="G70" s="28"/>
      <c r="H70" s="29"/>
      <c r="I70" s="28">
        <f t="shared" si="5"/>
        <v>0</v>
      </c>
    </row>
    <row r="71" spans="1:11" s="22" customFormat="1" ht="11.25">
      <c r="A71" s="27">
        <v>32302</v>
      </c>
      <c r="B71" s="27" t="s">
        <v>101</v>
      </c>
      <c r="C71" s="28">
        <v>123058.04</v>
      </c>
      <c r="D71" s="28">
        <f t="shared" si="6"/>
        <v>123058.04</v>
      </c>
      <c r="E71" s="28">
        <v>36639.51</v>
      </c>
      <c r="F71" s="28"/>
      <c r="G71" s="28">
        <v>95618.53</v>
      </c>
      <c r="H71" s="29">
        <f t="shared" si="7"/>
        <v>0.7770197705082903</v>
      </c>
      <c r="I71" s="28">
        <f t="shared" si="5"/>
        <v>27439.509999999995</v>
      </c>
    </row>
    <row r="72" spans="1:11" s="22" customFormat="1" ht="11.25">
      <c r="A72" s="27">
        <v>32501</v>
      </c>
      <c r="B72" s="27" t="s">
        <v>67</v>
      </c>
      <c r="C72" s="28">
        <v>678118.72</v>
      </c>
      <c r="D72" s="28">
        <f t="shared" si="6"/>
        <v>678118.72</v>
      </c>
      <c r="E72" s="28">
        <v>154368.89000000001</v>
      </c>
      <c r="F72" s="28"/>
      <c r="G72" s="28">
        <v>412372.43</v>
      </c>
      <c r="H72" s="29">
        <f t="shared" si="7"/>
        <v>0.60811244084221716</v>
      </c>
      <c r="I72" s="28">
        <f t="shared" si="5"/>
        <v>265746.28999999998</v>
      </c>
    </row>
    <row r="73" spans="1:11" s="22" customFormat="1" ht="22.5">
      <c r="A73" s="24">
        <v>3300</v>
      </c>
      <c r="B73" s="24" t="s">
        <v>68</v>
      </c>
      <c r="C73" s="25"/>
      <c r="D73" s="25"/>
      <c r="E73" s="25"/>
      <c r="F73" s="25"/>
      <c r="G73" s="25"/>
      <c r="H73" s="29"/>
      <c r="I73" s="28">
        <f t="shared" si="5"/>
        <v>0</v>
      </c>
    </row>
    <row r="74" spans="1:11" s="22" customFormat="1" ht="22.5">
      <c r="A74" s="27">
        <v>33101</v>
      </c>
      <c r="B74" s="27" t="s">
        <v>69</v>
      </c>
      <c r="C74" s="28">
        <v>1379804.11</v>
      </c>
      <c r="D74" s="28">
        <f t="shared" si="6"/>
        <v>1379804.11</v>
      </c>
      <c r="E74" s="28">
        <v>243405.58</v>
      </c>
      <c r="F74" s="28"/>
      <c r="G74" s="28">
        <v>818680.87</v>
      </c>
      <c r="H74" s="29">
        <f t="shared" si="7"/>
        <v>0.59333123018455125</v>
      </c>
      <c r="I74" s="28">
        <f t="shared" si="5"/>
        <v>561123.24000000011</v>
      </c>
    </row>
    <row r="75" spans="1:11" s="22" customFormat="1" ht="11.25">
      <c r="A75" s="27">
        <v>33301</v>
      </c>
      <c r="B75" s="27" t="s">
        <v>70</v>
      </c>
      <c r="C75" s="28">
        <v>16980</v>
      </c>
      <c r="D75" s="28">
        <f t="shared" si="6"/>
        <v>16980</v>
      </c>
      <c r="E75" s="28"/>
      <c r="F75" s="28"/>
      <c r="G75" s="28">
        <v>5690</v>
      </c>
      <c r="H75" s="29">
        <f t="shared" si="7"/>
        <v>0.33510011778563015</v>
      </c>
      <c r="I75" s="28">
        <f t="shared" si="5"/>
        <v>11290</v>
      </c>
    </row>
    <row r="76" spans="1:11" s="22" customFormat="1" ht="11.25">
      <c r="A76" s="27">
        <v>33401</v>
      </c>
      <c r="B76" s="27" t="s">
        <v>102</v>
      </c>
      <c r="C76" s="28">
        <v>92235.23</v>
      </c>
      <c r="D76" s="28">
        <f t="shared" si="6"/>
        <v>92235.23</v>
      </c>
      <c r="E76" s="28">
        <v>2043.44</v>
      </c>
      <c r="F76" s="28"/>
      <c r="G76" s="28">
        <v>37814.47</v>
      </c>
      <c r="H76" s="29">
        <f t="shared" si="7"/>
        <v>0.40997859494685496</v>
      </c>
      <c r="I76" s="28">
        <f t="shared" si="5"/>
        <v>54420.759999999995</v>
      </c>
    </row>
    <row r="77" spans="1:11" s="22" customFormat="1" ht="11.25">
      <c r="A77" s="27">
        <v>33603</v>
      </c>
      <c r="B77" s="27" t="s">
        <v>71</v>
      </c>
      <c r="C77" s="28">
        <v>30641.11</v>
      </c>
      <c r="D77" s="28">
        <f t="shared" si="6"/>
        <v>30641.11</v>
      </c>
      <c r="E77" s="28">
        <v>3734</v>
      </c>
      <c r="F77" s="28"/>
      <c r="G77" s="28">
        <v>17798</v>
      </c>
      <c r="H77" s="29">
        <f t="shared" si="7"/>
        <v>0.58085363095527542</v>
      </c>
      <c r="I77" s="28">
        <f t="shared" si="5"/>
        <v>12843.11</v>
      </c>
      <c r="K77" s="183">
        <f>C59+C60+C61+C62+C63+C64+C65+C66+C68+C69+C71+C72+C74+C75+C76+C77+C78+C80+C81+C82+C83+C84+C86+C87+C88+C89+C90+C92+C93+C94+C96+C97+C99+C100+C101+C103+C104</f>
        <v>19532772.890000004</v>
      </c>
    </row>
    <row r="78" spans="1:11" s="22" customFormat="1" ht="11.25">
      <c r="A78" s="27">
        <v>33801</v>
      </c>
      <c r="B78" s="27" t="s">
        <v>103</v>
      </c>
      <c r="C78" s="28">
        <v>3262.05</v>
      </c>
      <c r="D78" s="28">
        <v>3262.05</v>
      </c>
      <c r="E78" s="28">
        <v>593.1</v>
      </c>
      <c r="F78" s="28"/>
      <c r="G78" s="28">
        <v>2372.4</v>
      </c>
      <c r="H78" s="29">
        <f t="shared" si="7"/>
        <v>0.72727272727272729</v>
      </c>
      <c r="I78" s="28">
        <v>889.65</v>
      </c>
    </row>
    <row r="79" spans="1:11" s="22" customFormat="1" ht="11.25">
      <c r="A79" s="24">
        <v>3400</v>
      </c>
      <c r="B79" s="24" t="s">
        <v>72</v>
      </c>
      <c r="C79" s="28"/>
      <c r="D79" s="28"/>
      <c r="E79" s="25"/>
      <c r="F79" s="25"/>
      <c r="G79" s="25"/>
      <c r="H79" s="29"/>
      <c r="I79" s="28">
        <f t="shared" si="5"/>
        <v>0</v>
      </c>
    </row>
    <row r="80" spans="1:11" s="22" customFormat="1" ht="11.25">
      <c r="A80" s="27">
        <v>34101</v>
      </c>
      <c r="B80" s="27" t="s">
        <v>73</v>
      </c>
      <c r="C80" s="28">
        <v>162521.07999999999</v>
      </c>
      <c r="D80" s="28">
        <f t="shared" si="6"/>
        <v>162521.07999999999</v>
      </c>
      <c r="E80" s="28">
        <v>43703.11</v>
      </c>
      <c r="F80" s="28"/>
      <c r="G80" s="28">
        <v>138263.98000000001</v>
      </c>
      <c r="H80" s="29">
        <f t="shared" si="7"/>
        <v>0.85074490029231908</v>
      </c>
      <c r="I80" s="28">
        <f t="shared" si="5"/>
        <v>24257.099999999977</v>
      </c>
    </row>
    <row r="81" spans="1:9" s="22" customFormat="1" ht="11.25">
      <c r="A81" s="27">
        <v>34401</v>
      </c>
      <c r="B81" s="27" t="s">
        <v>74</v>
      </c>
      <c r="C81" s="28">
        <v>3732.35</v>
      </c>
      <c r="D81" s="28">
        <f t="shared" si="6"/>
        <v>3732.35</v>
      </c>
      <c r="E81" s="28">
        <v>1776.25</v>
      </c>
      <c r="F81" s="28"/>
      <c r="G81" s="28">
        <v>3552.5</v>
      </c>
      <c r="H81" s="29">
        <f t="shared" si="7"/>
        <v>0.95181320079842457</v>
      </c>
      <c r="I81" s="28">
        <f t="shared" si="5"/>
        <v>179.84999999999991</v>
      </c>
    </row>
    <row r="82" spans="1:9" s="22" customFormat="1" ht="11.25">
      <c r="A82" s="27">
        <v>34501</v>
      </c>
      <c r="B82" s="27" t="s">
        <v>104</v>
      </c>
      <c r="C82" s="28">
        <v>243799.79</v>
      </c>
      <c r="D82" s="28">
        <f t="shared" si="6"/>
        <v>243799.79</v>
      </c>
      <c r="E82" s="28">
        <v>40556.53</v>
      </c>
      <c r="F82" s="28"/>
      <c r="G82" s="28">
        <v>165307.62</v>
      </c>
      <c r="H82" s="29">
        <f t="shared" si="7"/>
        <v>0.67804660537238359</v>
      </c>
      <c r="I82" s="28">
        <f t="shared" si="5"/>
        <v>78492.170000000013</v>
      </c>
    </row>
    <row r="83" spans="1:9" s="22" customFormat="1" ht="11.25">
      <c r="A83" s="27">
        <v>34701</v>
      </c>
      <c r="B83" s="27" t="s">
        <v>75</v>
      </c>
      <c r="C83" s="28">
        <v>1080</v>
      </c>
      <c r="D83" s="28">
        <f t="shared" si="6"/>
        <v>1080</v>
      </c>
      <c r="E83" s="28"/>
      <c r="F83" s="28"/>
      <c r="G83" s="28">
        <v>350</v>
      </c>
      <c r="H83" s="29">
        <f t="shared" si="7"/>
        <v>0.32407407407407407</v>
      </c>
      <c r="I83" s="28">
        <f t="shared" si="5"/>
        <v>730</v>
      </c>
    </row>
    <row r="84" spans="1:9" s="22" customFormat="1" ht="11.25">
      <c r="A84" s="27">
        <v>34801</v>
      </c>
      <c r="B84" s="27" t="s">
        <v>76</v>
      </c>
      <c r="C84" s="28">
        <v>2601210.48</v>
      </c>
      <c r="D84" s="28">
        <f t="shared" si="6"/>
        <v>2601210.48</v>
      </c>
      <c r="E84" s="28">
        <v>297417.34999999998</v>
      </c>
      <c r="F84" s="28"/>
      <c r="G84" s="28">
        <v>1260463.1399999999</v>
      </c>
      <c r="H84" s="29">
        <f t="shared" si="7"/>
        <v>0.48456791547295314</v>
      </c>
      <c r="I84" s="28">
        <f t="shared" si="5"/>
        <v>1340747.3400000001</v>
      </c>
    </row>
    <row r="85" spans="1:9" s="22" customFormat="1" ht="22.5">
      <c r="A85" s="24">
        <v>3500</v>
      </c>
      <c r="B85" s="24" t="s">
        <v>77</v>
      </c>
      <c r="C85" s="25"/>
      <c r="D85" s="25"/>
      <c r="E85" s="25"/>
      <c r="F85" s="25"/>
      <c r="G85" s="25"/>
      <c r="H85" s="29"/>
      <c r="I85" s="28">
        <f t="shared" si="5"/>
        <v>0</v>
      </c>
    </row>
    <row r="86" spans="1:9" s="22" customFormat="1" ht="11.25">
      <c r="A86" s="27">
        <v>35101</v>
      </c>
      <c r="B86" s="27" t="s">
        <v>78</v>
      </c>
      <c r="C86" s="28">
        <v>150121.09</v>
      </c>
      <c r="D86" s="28">
        <f t="shared" si="6"/>
        <v>150121.09</v>
      </c>
      <c r="E86" s="28">
        <v>46426.49</v>
      </c>
      <c r="F86" s="28"/>
      <c r="G86" s="28">
        <v>101482.59</v>
      </c>
      <c r="H86" s="29">
        <f t="shared" si="7"/>
        <v>0.67600488379081181</v>
      </c>
      <c r="I86" s="28">
        <f t="shared" si="5"/>
        <v>48638.5</v>
      </c>
    </row>
    <row r="87" spans="1:9" s="22" customFormat="1" ht="11.25">
      <c r="A87" s="27">
        <v>35201</v>
      </c>
      <c r="B87" s="27" t="s">
        <v>79</v>
      </c>
      <c r="C87" s="28">
        <v>39597.75</v>
      </c>
      <c r="D87" s="28">
        <f t="shared" si="6"/>
        <v>39597.75</v>
      </c>
      <c r="E87" s="28">
        <v>29135.65</v>
      </c>
      <c r="F87" s="28"/>
      <c r="G87" s="28">
        <v>30727.31</v>
      </c>
      <c r="H87" s="29">
        <f t="shared" si="7"/>
        <v>0.77598626184568575</v>
      </c>
      <c r="I87" s="28">
        <f t="shared" si="5"/>
        <v>8870.4399999999987</v>
      </c>
    </row>
    <row r="88" spans="1:9" s="22" customFormat="1" ht="11.25">
      <c r="A88" s="27">
        <v>35301</v>
      </c>
      <c r="B88" s="27" t="s">
        <v>80</v>
      </c>
      <c r="C88" s="28">
        <v>57599.11</v>
      </c>
      <c r="D88" s="28">
        <f t="shared" si="6"/>
        <v>57599.11</v>
      </c>
      <c r="E88" s="28">
        <v>12360</v>
      </c>
      <c r="F88" s="28"/>
      <c r="G88" s="28">
        <v>102175.17</v>
      </c>
      <c r="H88" s="29">
        <f t="shared" si="7"/>
        <v>1.7739018884145952</v>
      </c>
      <c r="I88" s="28">
        <f t="shared" si="5"/>
        <v>-44576.06</v>
      </c>
    </row>
    <row r="89" spans="1:9" s="22" customFormat="1" ht="15" customHeight="1">
      <c r="A89" s="27">
        <v>35501</v>
      </c>
      <c r="B89" s="27" t="s">
        <v>81</v>
      </c>
      <c r="C89" s="28">
        <v>308551.62</v>
      </c>
      <c r="D89" s="28">
        <f t="shared" si="6"/>
        <v>308551.62</v>
      </c>
      <c r="E89" s="28">
        <v>53130.080000000002</v>
      </c>
      <c r="F89" s="28"/>
      <c r="G89" s="28">
        <v>163716.10999999999</v>
      </c>
      <c r="H89" s="29">
        <f t="shared" si="7"/>
        <v>0.5305955288777936</v>
      </c>
      <c r="I89" s="28">
        <f t="shared" si="5"/>
        <v>144835.51</v>
      </c>
    </row>
    <row r="90" spans="1:9" s="22" customFormat="1" ht="11.25">
      <c r="A90" s="27">
        <v>35801</v>
      </c>
      <c r="B90" s="27" t="s">
        <v>82</v>
      </c>
      <c r="C90" s="28">
        <v>531300</v>
      </c>
      <c r="D90" s="28">
        <f t="shared" si="6"/>
        <v>531300</v>
      </c>
      <c r="E90" s="28">
        <v>129000</v>
      </c>
      <c r="F90" s="28"/>
      <c r="G90" s="28">
        <v>387000</v>
      </c>
      <c r="H90" s="29">
        <f t="shared" si="7"/>
        <v>0.72840203274985882</v>
      </c>
      <c r="I90" s="28">
        <f t="shared" si="5"/>
        <v>144300</v>
      </c>
    </row>
    <row r="91" spans="1:9" s="22" customFormat="1" ht="11.25">
      <c r="A91" s="24">
        <v>3600</v>
      </c>
      <c r="B91" s="24" t="s">
        <v>83</v>
      </c>
      <c r="C91" s="25"/>
      <c r="D91" s="28"/>
      <c r="E91" s="25"/>
      <c r="F91" s="25"/>
      <c r="G91" s="25"/>
      <c r="H91" s="29"/>
      <c r="I91" s="28">
        <f t="shared" si="5"/>
        <v>0</v>
      </c>
    </row>
    <row r="92" spans="1:9" s="22" customFormat="1" ht="22.5">
      <c r="A92" s="27">
        <v>36201</v>
      </c>
      <c r="B92" s="27" t="s">
        <v>84</v>
      </c>
      <c r="C92" s="28">
        <v>6190882.9100000001</v>
      </c>
      <c r="D92" s="28">
        <f t="shared" si="6"/>
        <v>6190882.9100000001</v>
      </c>
      <c r="E92" s="28">
        <v>707844.82</v>
      </c>
      <c r="F92" s="28"/>
      <c r="G92" s="28">
        <v>3877662.26</v>
      </c>
      <c r="H92" s="29">
        <f t="shared" si="7"/>
        <v>0.62635044409198815</v>
      </c>
      <c r="I92" s="28">
        <f t="shared" si="5"/>
        <v>2313220.6500000004</v>
      </c>
    </row>
    <row r="93" spans="1:9" s="22" customFormat="1" ht="22.5">
      <c r="A93" s="27">
        <v>36301</v>
      </c>
      <c r="B93" s="27" t="s">
        <v>85</v>
      </c>
      <c r="C93" s="28">
        <v>11655</v>
      </c>
      <c r="D93" s="28">
        <f t="shared" si="6"/>
        <v>11655</v>
      </c>
      <c r="E93" s="28"/>
      <c r="F93" s="28"/>
      <c r="G93" s="28"/>
      <c r="H93" s="29">
        <f t="shared" si="7"/>
        <v>0</v>
      </c>
      <c r="I93" s="28">
        <f t="shared" si="5"/>
        <v>11655</v>
      </c>
    </row>
    <row r="94" spans="1:9" s="22" customFormat="1" ht="11.25">
      <c r="A94" s="27">
        <v>36601</v>
      </c>
      <c r="B94" s="27" t="s">
        <v>105</v>
      </c>
      <c r="C94" s="28">
        <v>1439.91</v>
      </c>
      <c r="D94" s="28">
        <f t="shared" si="6"/>
        <v>1439.91</v>
      </c>
      <c r="E94" s="28">
        <v>677.12</v>
      </c>
      <c r="F94" s="28"/>
      <c r="G94" s="28">
        <v>677.12</v>
      </c>
      <c r="H94" s="29">
        <f t="shared" si="7"/>
        <v>0.47025161294803147</v>
      </c>
      <c r="I94" s="28">
        <f t="shared" si="5"/>
        <v>762.79000000000008</v>
      </c>
    </row>
    <row r="95" spans="1:9" s="22" customFormat="1" ht="11.25">
      <c r="A95" s="24">
        <v>3700</v>
      </c>
      <c r="B95" s="24" t="s">
        <v>86</v>
      </c>
      <c r="C95" s="25"/>
      <c r="D95" s="28"/>
      <c r="E95" s="25"/>
      <c r="F95" s="25"/>
      <c r="G95" s="25"/>
      <c r="H95" s="29"/>
      <c r="I95" s="28">
        <f t="shared" si="5"/>
        <v>0</v>
      </c>
    </row>
    <row r="96" spans="1:9" s="22" customFormat="1" ht="11.25">
      <c r="A96" s="27">
        <v>37201</v>
      </c>
      <c r="B96" s="27" t="s">
        <v>87</v>
      </c>
      <c r="C96" s="28">
        <v>27684.29</v>
      </c>
      <c r="D96" s="28">
        <f t="shared" si="6"/>
        <v>27684.29</v>
      </c>
      <c r="E96" s="28">
        <v>1538.93</v>
      </c>
      <c r="F96" s="28"/>
      <c r="G96" s="28">
        <v>12994.51</v>
      </c>
      <c r="H96" s="29">
        <f t="shared" si="7"/>
        <v>0.46938209359893279</v>
      </c>
      <c r="I96" s="28">
        <f t="shared" si="5"/>
        <v>14689.78</v>
      </c>
    </row>
    <row r="97" spans="1:11" s="22" customFormat="1" ht="11.25">
      <c r="A97" s="27">
        <v>37501</v>
      </c>
      <c r="B97" s="27" t="s">
        <v>88</v>
      </c>
      <c r="C97" s="28">
        <v>608111.76</v>
      </c>
      <c r="D97" s="28">
        <f t="shared" si="6"/>
        <v>608111.76</v>
      </c>
      <c r="E97" s="28">
        <v>22126.9</v>
      </c>
      <c r="F97" s="28"/>
      <c r="G97" s="28">
        <v>222803.9</v>
      </c>
      <c r="H97" s="29">
        <f t="shared" si="7"/>
        <v>0.36638643528288284</v>
      </c>
      <c r="I97" s="28">
        <f t="shared" si="5"/>
        <v>385307.86</v>
      </c>
    </row>
    <row r="98" spans="1:11" s="22" customFormat="1" ht="11.25">
      <c r="A98" s="24">
        <v>3800</v>
      </c>
      <c r="B98" s="24" t="s">
        <v>89</v>
      </c>
      <c r="C98" s="25"/>
      <c r="D98" s="28"/>
      <c r="E98" s="25"/>
      <c r="F98" s="25"/>
      <c r="G98" s="25"/>
      <c r="H98" s="29"/>
      <c r="I98" s="28">
        <f t="shared" si="5"/>
        <v>0</v>
      </c>
    </row>
    <row r="99" spans="1:11" s="22" customFormat="1" ht="11.25">
      <c r="A99" s="27">
        <v>38201</v>
      </c>
      <c r="B99" s="27" t="s">
        <v>90</v>
      </c>
      <c r="C99" s="28">
        <v>497151.51</v>
      </c>
      <c r="D99" s="28">
        <f t="shared" si="6"/>
        <v>497151.51</v>
      </c>
      <c r="E99" s="28">
        <v>86865.83</v>
      </c>
      <c r="F99" s="28"/>
      <c r="G99" s="28">
        <v>400048.7</v>
      </c>
      <c r="H99" s="29">
        <f t="shared" si="7"/>
        <v>0.80468165529659164</v>
      </c>
      <c r="I99" s="28">
        <f t="shared" ref="I99:I109" si="8">C99-G99</f>
        <v>97102.81</v>
      </c>
    </row>
    <row r="100" spans="1:11" s="22" customFormat="1" ht="11.25">
      <c r="A100" s="27">
        <v>38301</v>
      </c>
      <c r="B100" s="27" t="s">
        <v>91</v>
      </c>
      <c r="C100" s="28">
        <v>27334.73</v>
      </c>
      <c r="D100" s="28">
        <f t="shared" si="6"/>
        <v>27334.73</v>
      </c>
      <c r="E100" s="28"/>
      <c r="F100" s="28"/>
      <c r="G100" s="28"/>
      <c r="H100" s="29">
        <f t="shared" si="7"/>
        <v>0</v>
      </c>
      <c r="I100" s="28">
        <f t="shared" si="8"/>
        <v>27334.73</v>
      </c>
    </row>
    <row r="101" spans="1:11" s="22" customFormat="1" ht="11.25">
      <c r="A101" s="27">
        <v>38801</v>
      </c>
      <c r="B101" s="27" t="s">
        <v>106</v>
      </c>
      <c r="C101" s="28">
        <v>5797</v>
      </c>
      <c r="D101" s="28">
        <f t="shared" si="6"/>
        <v>5797</v>
      </c>
      <c r="E101" s="28"/>
      <c r="F101" s="28"/>
      <c r="G101" s="28">
        <v>4997.41</v>
      </c>
      <c r="H101" s="29">
        <f t="shared" si="7"/>
        <v>0.86206831119544591</v>
      </c>
      <c r="I101" s="28">
        <f t="shared" si="8"/>
        <v>799.59000000000015</v>
      </c>
    </row>
    <row r="102" spans="1:11" s="22" customFormat="1" ht="11.25">
      <c r="A102" s="32">
        <v>3900</v>
      </c>
      <c r="B102" s="32" t="s">
        <v>92</v>
      </c>
      <c r="C102" s="25"/>
      <c r="D102" s="28"/>
      <c r="E102" s="25"/>
      <c r="F102" s="25"/>
      <c r="G102" s="25"/>
      <c r="H102" s="29"/>
      <c r="I102" s="28">
        <f t="shared" si="8"/>
        <v>0</v>
      </c>
    </row>
    <row r="103" spans="1:11" s="22" customFormat="1" ht="11.25">
      <c r="A103" s="33">
        <v>39201</v>
      </c>
      <c r="B103" s="33" t="s">
        <v>93</v>
      </c>
      <c r="C103" s="28">
        <v>251647.21</v>
      </c>
      <c r="D103" s="28">
        <f t="shared" si="6"/>
        <v>251647.21</v>
      </c>
      <c r="E103" s="28">
        <v>63850.26</v>
      </c>
      <c r="F103" s="28"/>
      <c r="G103" s="28">
        <v>140777.35</v>
      </c>
      <c r="H103" s="29">
        <f t="shared" si="7"/>
        <v>0.55942344840620328</v>
      </c>
      <c r="I103" s="28">
        <f t="shared" si="8"/>
        <v>110869.85999999999</v>
      </c>
    </row>
    <row r="104" spans="1:11" s="22" customFormat="1" ht="11.25">
      <c r="A104" s="33">
        <v>39501</v>
      </c>
      <c r="B104" s="33" t="s">
        <v>94</v>
      </c>
      <c r="C104" s="28">
        <v>1104693.6599999999</v>
      </c>
      <c r="D104" s="28">
        <f t="shared" si="6"/>
        <v>1104693.6599999999</v>
      </c>
      <c r="E104" s="28">
        <v>62847.39</v>
      </c>
      <c r="F104" s="28"/>
      <c r="G104" s="28">
        <v>174847.93</v>
      </c>
      <c r="H104" s="29">
        <f t="shared" si="7"/>
        <v>0.15827730015215261</v>
      </c>
      <c r="I104" s="28">
        <f t="shared" si="8"/>
        <v>929845.73</v>
      </c>
    </row>
    <row r="105" spans="1:11" s="22" customFormat="1" ht="11.25">
      <c r="A105" s="33"/>
      <c r="B105" s="33"/>
      <c r="C105" s="34"/>
      <c r="D105" s="25"/>
      <c r="E105" s="34"/>
      <c r="F105" s="34"/>
      <c r="G105" s="34"/>
      <c r="H105" s="29"/>
      <c r="I105" s="28">
        <f t="shared" si="8"/>
        <v>0</v>
      </c>
    </row>
    <row r="106" spans="1:11" s="22" customFormat="1" ht="11.25">
      <c r="A106" s="35">
        <v>5.5</v>
      </c>
      <c r="B106" s="35" t="s">
        <v>107</v>
      </c>
      <c r="C106" s="36">
        <v>1790914.72</v>
      </c>
      <c r="D106" s="20">
        <f t="shared" ref="D106:D108" si="9">C106</f>
        <v>1790914.72</v>
      </c>
      <c r="E106" s="36">
        <v>414587.14</v>
      </c>
      <c r="F106" s="36"/>
      <c r="G106" s="36">
        <v>1242888.1399999999</v>
      </c>
      <c r="H106" s="41">
        <f t="shared" si="7"/>
        <v>0.69399627247466023</v>
      </c>
      <c r="I106" s="42">
        <f t="shared" si="8"/>
        <v>548026.58000000007</v>
      </c>
      <c r="K106" s="183">
        <f>C106+C57+C37+C11</f>
        <v>75296018.280000001</v>
      </c>
    </row>
    <row r="107" spans="1:11" s="22" customFormat="1" ht="11.25">
      <c r="A107" s="33">
        <v>5513</v>
      </c>
      <c r="B107" s="33" t="s">
        <v>108</v>
      </c>
      <c r="C107" s="34">
        <v>362963.4</v>
      </c>
      <c r="D107" s="34">
        <f t="shared" si="9"/>
        <v>362963.4</v>
      </c>
      <c r="E107" s="34">
        <v>90740.85</v>
      </c>
      <c r="F107" s="34"/>
      <c r="G107" s="34">
        <v>222222.55</v>
      </c>
      <c r="H107" s="29">
        <f t="shared" si="7"/>
        <v>0.61224506382737209</v>
      </c>
      <c r="I107" s="28">
        <f t="shared" si="8"/>
        <v>140740.85000000003</v>
      </c>
    </row>
    <row r="108" spans="1:11" s="22" customFormat="1" ht="11.25">
      <c r="A108" s="33">
        <v>5514</v>
      </c>
      <c r="B108" s="33" t="s">
        <v>108</v>
      </c>
      <c r="C108" s="34">
        <v>1336863.4099999999</v>
      </c>
      <c r="D108" s="34">
        <f t="shared" si="9"/>
        <v>1336863.4099999999</v>
      </c>
      <c r="E108" s="34">
        <v>302704.57</v>
      </c>
      <c r="F108" s="34"/>
      <c r="G108" s="34">
        <v>911925.79</v>
      </c>
      <c r="H108" s="29">
        <f t="shared" si="7"/>
        <v>0.68213834201655654</v>
      </c>
      <c r="I108" s="28">
        <f t="shared" si="8"/>
        <v>424937.61999999988</v>
      </c>
    </row>
    <row r="109" spans="1:11" s="22" customFormat="1" ht="11.25">
      <c r="A109" s="33">
        <v>5599</v>
      </c>
      <c r="B109" s="33" t="s">
        <v>109</v>
      </c>
      <c r="C109" s="34">
        <v>91087.91</v>
      </c>
      <c r="D109" s="34">
        <f>C109</f>
        <v>91087.91</v>
      </c>
      <c r="E109" s="34">
        <v>21141.72</v>
      </c>
      <c r="F109" s="34"/>
      <c r="G109" s="34">
        <v>58739.8</v>
      </c>
      <c r="H109" s="29">
        <f t="shared" si="7"/>
        <v>0.64486933556824388</v>
      </c>
      <c r="I109" s="28">
        <f t="shared" si="8"/>
        <v>32348.11</v>
      </c>
    </row>
    <row r="110" spans="1:11" s="22" customFormat="1" ht="11.25">
      <c r="A110" s="35"/>
      <c r="B110" s="35" t="s">
        <v>95</v>
      </c>
      <c r="C110" s="36">
        <f>C106+C57+C37+C11</f>
        <v>75296018.280000001</v>
      </c>
      <c r="D110" s="36">
        <f>D106+D57+D37+D11</f>
        <v>75296018.280000001</v>
      </c>
      <c r="E110" s="36">
        <f>E106+E57+E37+E11</f>
        <v>16123088.01</v>
      </c>
      <c r="F110" s="36"/>
      <c r="G110" s="36">
        <f>G106+G57+G37+G11</f>
        <v>51566955.090000004</v>
      </c>
      <c r="H110" s="41">
        <f t="shared" si="7"/>
        <v>0.68485633461042028</v>
      </c>
      <c r="I110" s="36">
        <f>C110-G110</f>
        <v>23729063.189999998</v>
      </c>
    </row>
    <row r="111" spans="1:11" s="22" customFormat="1" ht="34.5" customHeight="1">
      <c r="A111" s="43"/>
      <c r="B111" s="43"/>
      <c r="C111" s="44"/>
      <c r="D111" s="44"/>
      <c r="E111" s="44"/>
      <c r="F111" s="44"/>
      <c r="G111" s="44"/>
      <c r="H111" s="45"/>
      <c r="I111" s="46"/>
    </row>
    <row r="112" spans="1:11" s="22" customFormat="1" ht="11.25">
      <c r="A112" s="47"/>
      <c r="B112" s="47"/>
      <c r="C112" s="48"/>
      <c r="D112" s="48"/>
      <c r="E112" s="48"/>
      <c r="F112" s="48"/>
      <c r="G112" s="48"/>
      <c r="H112" s="49"/>
      <c r="I112" s="50"/>
    </row>
    <row r="114" spans="1:9">
      <c r="A114" s="182" t="s">
        <v>225</v>
      </c>
      <c r="B114" s="51" t="s">
        <v>110</v>
      </c>
      <c r="C114" s="223" t="s">
        <v>113</v>
      </c>
      <c r="D114" s="224"/>
      <c r="E114" s="224"/>
      <c r="G114" s="221" t="s">
        <v>112</v>
      </c>
      <c r="H114" s="222"/>
      <c r="I114" s="222"/>
    </row>
    <row r="115" spans="1:9">
      <c r="B115" s="51" t="s">
        <v>111</v>
      </c>
      <c r="C115" s="223" t="s">
        <v>114</v>
      </c>
      <c r="D115" s="224"/>
      <c r="E115" s="224"/>
      <c r="G115" s="221" t="s">
        <v>232</v>
      </c>
      <c r="H115" s="222"/>
      <c r="I115" s="222"/>
    </row>
    <row r="116" spans="1:9">
      <c r="B116" s="181" t="s">
        <v>223</v>
      </c>
      <c r="C116" s="220" t="s">
        <v>224</v>
      </c>
      <c r="D116" s="220"/>
      <c r="E116" s="220"/>
      <c r="G116" s="221" t="s">
        <v>226</v>
      </c>
      <c r="H116" s="222"/>
      <c r="I116" s="222"/>
    </row>
  </sheetData>
  <mergeCells count="18">
    <mergeCell ref="G9:H9"/>
    <mergeCell ref="I9:I10"/>
    <mergeCell ref="A2:I2"/>
    <mergeCell ref="A3:I3"/>
    <mergeCell ref="A5:I5"/>
    <mergeCell ref="A7:I7"/>
    <mergeCell ref="C8:G8"/>
    <mergeCell ref="A9:A10"/>
    <mergeCell ref="C9:C10"/>
    <mergeCell ref="D9:D10"/>
    <mergeCell ref="E9:E10"/>
    <mergeCell ref="F9:F10"/>
    <mergeCell ref="C116:E116"/>
    <mergeCell ref="G114:I114"/>
    <mergeCell ref="G115:I115"/>
    <mergeCell ref="G116:I116"/>
    <mergeCell ref="C114:E114"/>
    <mergeCell ref="C115:E115"/>
  </mergeCells>
  <printOptions horizontalCentered="1"/>
  <pageMargins left="0.47244094488188981" right="0.47244094488188981" top="0.27559055118110237" bottom="0.39370078740157483" header="0" footer="0.39370078740157483"/>
  <pageSetup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9"/>
  <sheetViews>
    <sheetView showGridLines="0" topLeftCell="G17" zoomScaleNormal="100" workbookViewId="0">
      <selection activeCell="B33" sqref="A1:U33"/>
    </sheetView>
  </sheetViews>
  <sheetFormatPr baseColWidth="10" defaultRowHeight="12.75"/>
  <cols>
    <col min="1" max="1" width="8.42578125" style="52" hidden="1" customWidth="1"/>
    <col min="2" max="2" width="5.85546875" style="52" customWidth="1"/>
    <col min="3" max="3" width="6.140625" style="52" customWidth="1"/>
    <col min="4" max="4" width="6.28515625" style="52" customWidth="1"/>
    <col min="5" max="5" width="11.5703125" style="52" customWidth="1"/>
    <col min="6" max="6" width="5.7109375" style="52" customWidth="1"/>
    <col min="7" max="7" width="55.7109375" style="117" customWidth="1"/>
    <col min="8" max="8" width="7.5703125" style="112" customWidth="1"/>
    <col min="9" max="9" width="9" style="39" customWidth="1"/>
    <col min="10" max="10" width="8.85546875" style="118" customWidth="1"/>
    <col min="11" max="14" width="8.7109375" style="39" customWidth="1"/>
    <col min="15" max="15" width="9.28515625" style="39" customWidth="1"/>
    <col min="16" max="16" width="8.5703125" style="39" customWidth="1"/>
    <col min="17" max="17" width="8.85546875" style="39" customWidth="1"/>
    <col min="18" max="18" width="5.85546875" style="53" customWidth="1"/>
    <col min="19" max="19" width="9.5703125" style="39" customWidth="1"/>
    <col min="20" max="20" width="8" style="39" customWidth="1"/>
    <col min="21" max="16384" width="11.42578125" style="39"/>
  </cols>
  <sheetData>
    <row r="1" spans="1:20" ht="18" customHeight="1">
      <c r="A1" s="239" t="s">
        <v>116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1"/>
      <c r="P1" s="1"/>
    </row>
    <row r="2" spans="1:20" ht="15">
      <c r="A2" s="74"/>
      <c r="B2" s="74"/>
      <c r="C2" s="74"/>
      <c r="D2" s="74"/>
      <c r="E2" s="74"/>
      <c r="F2" s="239"/>
      <c r="G2" s="239"/>
      <c r="H2" s="239"/>
      <c r="I2" s="239"/>
      <c r="J2" s="239"/>
      <c r="K2" s="239"/>
      <c r="L2" s="239"/>
      <c r="M2" s="239"/>
      <c r="N2" s="239"/>
      <c r="O2" s="1"/>
      <c r="P2" s="1"/>
      <c r="S2" s="262" t="s">
        <v>221</v>
      </c>
      <c r="T2" s="262"/>
    </row>
    <row r="3" spans="1:20" ht="15" customHeight="1">
      <c r="A3" s="74" t="s">
        <v>13</v>
      </c>
      <c r="B3" s="263" t="s">
        <v>115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</row>
    <row r="4" spans="1:20" ht="7.5" customHeight="1" thickBot="1">
      <c r="A4" s="75"/>
      <c r="B4" s="75"/>
      <c r="C4" s="75"/>
      <c r="D4" s="75"/>
      <c r="E4" s="75"/>
      <c r="F4" s="75"/>
      <c r="G4" s="76"/>
      <c r="H4" s="77"/>
      <c r="I4" s="78"/>
      <c r="J4" s="79"/>
      <c r="K4" s="78"/>
      <c r="L4" s="78"/>
      <c r="M4" s="78"/>
      <c r="N4" s="78" t="s">
        <v>13</v>
      </c>
      <c r="O4" s="1"/>
      <c r="P4" s="1"/>
    </row>
    <row r="5" spans="1:20" s="80" customFormat="1" ht="20.100000000000001" customHeight="1" thickTop="1">
      <c r="A5" s="240" t="s">
        <v>237</v>
      </c>
      <c r="B5" s="240"/>
      <c r="C5" s="240"/>
      <c r="D5" s="240"/>
      <c r="E5" s="240"/>
      <c r="F5" s="240"/>
      <c r="G5" s="240"/>
      <c r="H5" s="241"/>
      <c r="I5" s="241"/>
      <c r="J5" s="241"/>
      <c r="K5" s="241"/>
      <c r="L5" s="241"/>
      <c r="M5" s="241"/>
      <c r="N5" s="241"/>
      <c r="O5" s="124"/>
      <c r="P5" s="124"/>
      <c r="Q5" s="124"/>
      <c r="R5" s="124"/>
      <c r="S5" s="124"/>
      <c r="T5" s="138"/>
    </row>
    <row r="6" spans="1:20" ht="15.75" customHeight="1" thickBot="1">
      <c r="A6" s="242" t="s">
        <v>134</v>
      </c>
      <c r="B6" s="243" t="s">
        <v>135</v>
      </c>
      <c r="C6" s="244"/>
      <c r="D6" s="245"/>
      <c r="E6" s="246" t="s">
        <v>136</v>
      </c>
      <c r="F6" s="249" t="s">
        <v>137</v>
      </c>
      <c r="G6" s="252" t="s">
        <v>138</v>
      </c>
      <c r="H6" s="184" t="s">
        <v>139</v>
      </c>
      <c r="I6" s="253" t="s">
        <v>140</v>
      </c>
      <c r="J6" s="253"/>
      <c r="K6" s="253"/>
      <c r="L6" s="253"/>
      <c r="M6" s="253"/>
      <c r="N6" s="254"/>
      <c r="O6" s="125"/>
      <c r="P6" s="125"/>
      <c r="Q6" s="125"/>
      <c r="R6" s="125"/>
      <c r="S6" s="125"/>
      <c r="T6" s="259" t="s">
        <v>215</v>
      </c>
    </row>
    <row r="7" spans="1:20" ht="12.75" hidden="1" customHeight="1">
      <c r="A7" s="242"/>
      <c r="B7" s="195"/>
      <c r="C7" s="196"/>
      <c r="D7" s="196"/>
      <c r="E7" s="247"/>
      <c r="F7" s="250"/>
      <c r="G7" s="252"/>
      <c r="H7" s="185"/>
      <c r="I7" s="81"/>
      <c r="J7" s="82"/>
      <c r="K7" s="83"/>
      <c r="L7" s="83"/>
      <c r="M7" s="83"/>
      <c r="N7" s="83"/>
      <c r="O7" s="123"/>
      <c r="P7" s="123"/>
      <c r="Q7" s="123"/>
      <c r="R7" s="133"/>
      <c r="S7" s="133"/>
      <c r="T7" s="260"/>
    </row>
    <row r="8" spans="1:20" ht="12.75" hidden="1" customHeight="1">
      <c r="A8" s="242"/>
      <c r="B8" s="195"/>
      <c r="C8" s="196"/>
      <c r="D8" s="196"/>
      <c r="E8" s="247"/>
      <c r="F8" s="250"/>
      <c r="G8" s="252"/>
      <c r="H8" s="185"/>
      <c r="I8" s="81"/>
      <c r="J8" s="82"/>
      <c r="K8" s="83"/>
      <c r="L8" s="83"/>
      <c r="M8" s="83"/>
      <c r="N8" s="83"/>
      <c r="O8" s="123"/>
      <c r="P8" s="123"/>
      <c r="Q8" s="123"/>
      <c r="R8" s="133"/>
      <c r="S8" s="133"/>
      <c r="T8" s="260"/>
    </row>
    <row r="9" spans="1:20" ht="12.75" customHeight="1" thickTop="1" thickBot="1">
      <c r="A9" s="242"/>
      <c r="B9" s="266" t="s">
        <v>141</v>
      </c>
      <c r="C9" s="268" t="s">
        <v>142</v>
      </c>
      <c r="D9" s="246" t="s">
        <v>143</v>
      </c>
      <c r="E9" s="247"/>
      <c r="F9" s="250"/>
      <c r="G9" s="252"/>
      <c r="H9" s="185" t="s">
        <v>144</v>
      </c>
      <c r="I9" s="271" t="s">
        <v>145</v>
      </c>
      <c r="J9" s="271" t="s">
        <v>146</v>
      </c>
      <c r="K9" s="255" t="s">
        <v>147</v>
      </c>
      <c r="L9" s="256"/>
      <c r="M9" s="256"/>
      <c r="N9" s="256"/>
      <c r="O9" s="257" t="s">
        <v>214</v>
      </c>
      <c r="P9" s="258"/>
      <c r="Q9" s="258"/>
      <c r="R9" s="258"/>
      <c r="S9" s="258"/>
      <c r="T9" s="260"/>
    </row>
    <row r="10" spans="1:20" ht="24" customHeight="1" thickTop="1" thickBot="1">
      <c r="A10" s="242"/>
      <c r="B10" s="267"/>
      <c r="C10" s="269"/>
      <c r="D10" s="270"/>
      <c r="E10" s="248"/>
      <c r="F10" s="251"/>
      <c r="G10" s="252"/>
      <c r="H10" s="186" t="s">
        <v>148</v>
      </c>
      <c r="I10" s="271"/>
      <c r="J10" s="271"/>
      <c r="K10" s="139" t="s">
        <v>149</v>
      </c>
      <c r="L10" s="140" t="s">
        <v>150</v>
      </c>
      <c r="M10" s="141" t="s">
        <v>151</v>
      </c>
      <c r="N10" s="142" t="s">
        <v>152</v>
      </c>
      <c r="O10" s="143" t="s">
        <v>149</v>
      </c>
      <c r="P10" s="141" t="s">
        <v>150</v>
      </c>
      <c r="Q10" s="141" t="s">
        <v>151</v>
      </c>
      <c r="R10" s="142" t="s">
        <v>152</v>
      </c>
      <c r="S10" s="144" t="s">
        <v>216</v>
      </c>
      <c r="T10" s="261"/>
    </row>
    <row r="11" spans="1:20" ht="30.75" customHeight="1" thickTop="1">
      <c r="A11" s="84" t="s">
        <v>153</v>
      </c>
      <c r="B11" s="197" t="s">
        <v>154</v>
      </c>
      <c r="C11" s="198" t="s">
        <v>155</v>
      </c>
      <c r="D11" s="198" t="s">
        <v>156</v>
      </c>
      <c r="E11" s="198" t="s">
        <v>157</v>
      </c>
      <c r="F11" s="85" t="s">
        <v>158</v>
      </c>
      <c r="G11" s="86" t="s">
        <v>159</v>
      </c>
      <c r="H11" s="194" t="s">
        <v>160</v>
      </c>
      <c r="I11" s="87">
        <v>4</v>
      </c>
      <c r="J11" s="87">
        <v>4</v>
      </c>
      <c r="K11" s="88">
        <v>1</v>
      </c>
      <c r="L11" s="89">
        <v>1</v>
      </c>
      <c r="M11" s="89">
        <v>1</v>
      </c>
      <c r="N11" s="119">
        <v>1</v>
      </c>
      <c r="O11" s="126">
        <v>1</v>
      </c>
      <c r="P11" s="127">
        <v>1</v>
      </c>
      <c r="Q11" s="127">
        <v>1</v>
      </c>
      <c r="R11" s="134"/>
      <c r="S11" s="134">
        <f>R11+Q11+P11+O11</f>
        <v>3</v>
      </c>
      <c r="T11" s="147">
        <f>S11/J11</f>
        <v>0.75</v>
      </c>
    </row>
    <row r="12" spans="1:20" s="96" customFormat="1" ht="50.25" customHeight="1">
      <c r="A12" s="90" t="s">
        <v>161</v>
      </c>
      <c r="B12" s="199" t="s">
        <v>158</v>
      </c>
      <c r="C12" s="145" t="s">
        <v>162</v>
      </c>
      <c r="D12" s="145" t="s">
        <v>163</v>
      </c>
      <c r="E12" s="145" t="s">
        <v>164</v>
      </c>
      <c r="F12" s="92" t="s">
        <v>165</v>
      </c>
      <c r="G12" s="93" t="s">
        <v>166</v>
      </c>
      <c r="H12" s="194" t="s">
        <v>167</v>
      </c>
      <c r="I12" s="94">
        <v>3144</v>
      </c>
      <c r="J12" s="94">
        <v>3144</v>
      </c>
      <c r="K12" s="95">
        <v>786</v>
      </c>
      <c r="L12" s="95">
        <v>786</v>
      </c>
      <c r="M12" s="95">
        <v>786</v>
      </c>
      <c r="N12" s="120">
        <v>786</v>
      </c>
      <c r="O12" s="128">
        <v>786</v>
      </c>
      <c r="P12" s="129">
        <v>803</v>
      </c>
      <c r="Q12" s="129">
        <v>779</v>
      </c>
      <c r="R12" s="135"/>
      <c r="S12" s="135">
        <f>R12+Q12+P12+O12</f>
        <v>2368</v>
      </c>
      <c r="T12" s="148">
        <f t="shared" ref="T12:T21" si="0">S12/J12</f>
        <v>0.7531806615776081</v>
      </c>
    </row>
    <row r="13" spans="1:20" s="96" customFormat="1" ht="75" customHeight="1">
      <c r="A13" s="90" t="s">
        <v>168</v>
      </c>
      <c r="B13" s="199" t="s">
        <v>158</v>
      </c>
      <c r="C13" s="145" t="s">
        <v>162</v>
      </c>
      <c r="D13" s="145" t="s">
        <v>169</v>
      </c>
      <c r="E13" s="145" t="s">
        <v>164</v>
      </c>
      <c r="F13" s="92" t="s">
        <v>170</v>
      </c>
      <c r="G13" s="97" t="s">
        <v>171</v>
      </c>
      <c r="H13" s="194" t="s">
        <v>172</v>
      </c>
      <c r="I13" s="94">
        <v>1164</v>
      </c>
      <c r="J13" s="94">
        <v>1164</v>
      </c>
      <c r="K13" s="95">
        <v>291</v>
      </c>
      <c r="L13" s="95">
        <v>291</v>
      </c>
      <c r="M13" s="95">
        <v>291</v>
      </c>
      <c r="N13" s="120">
        <v>291</v>
      </c>
      <c r="O13" s="128">
        <v>291</v>
      </c>
      <c r="P13" s="129">
        <v>284</v>
      </c>
      <c r="Q13" s="129">
        <v>292</v>
      </c>
      <c r="R13" s="135"/>
      <c r="S13" s="135">
        <f t="shared" ref="S13:S21" si="1">R13+Q13+P13+O13</f>
        <v>867</v>
      </c>
      <c r="T13" s="148">
        <f t="shared" si="0"/>
        <v>0.74484536082474229</v>
      </c>
    </row>
    <row r="14" spans="1:20" s="96" customFormat="1" ht="56.25" customHeight="1">
      <c r="A14" s="90" t="s">
        <v>173</v>
      </c>
      <c r="B14" s="199" t="s">
        <v>158</v>
      </c>
      <c r="C14" s="145" t="s">
        <v>162</v>
      </c>
      <c r="D14" s="145" t="s">
        <v>169</v>
      </c>
      <c r="E14" s="145" t="s">
        <v>164</v>
      </c>
      <c r="F14" s="92" t="s">
        <v>174</v>
      </c>
      <c r="G14" s="97" t="s">
        <v>175</v>
      </c>
      <c r="H14" s="194" t="s">
        <v>172</v>
      </c>
      <c r="I14" s="94">
        <v>396</v>
      </c>
      <c r="J14" s="94">
        <v>396</v>
      </c>
      <c r="K14" s="95">
        <v>99</v>
      </c>
      <c r="L14" s="95">
        <v>99</v>
      </c>
      <c r="M14" s="95">
        <v>99</v>
      </c>
      <c r="N14" s="120">
        <v>99</v>
      </c>
      <c r="O14" s="128">
        <v>99</v>
      </c>
      <c r="P14" s="129">
        <v>103</v>
      </c>
      <c r="Q14" s="129">
        <v>100</v>
      </c>
      <c r="R14" s="135"/>
      <c r="S14" s="135">
        <f t="shared" si="1"/>
        <v>302</v>
      </c>
      <c r="T14" s="148">
        <f t="shared" si="0"/>
        <v>0.76262626262626265</v>
      </c>
    </row>
    <row r="15" spans="1:20" s="96" customFormat="1" ht="92.25" customHeight="1">
      <c r="A15" s="90" t="s">
        <v>176</v>
      </c>
      <c r="B15" s="199" t="s">
        <v>177</v>
      </c>
      <c r="C15" s="145" t="s">
        <v>178</v>
      </c>
      <c r="D15" s="145" t="s">
        <v>179</v>
      </c>
      <c r="E15" s="145" t="s">
        <v>180</v>
      </c>
      <c r="F15" s="92" t="s">
        <v>177</v>
      </c>
      <c r="G15" s="97" t="s">
        <v>181</v>
      </c>
      <c r="H15" s="194" t="s">
        <v>182</v>
      </c>
      <c r="I15" s="91" t="s">
        <v>213</v>
      </c>
      <c r="J15" s="91" t="s">
        <v>213</v>
      </c>
      <c r="K15" s="95">
        <v>979</v>
      </c>
      <c r="L15" s="95">
        <v>979</v>
      </c>
      <c r="M15" s="95">
        <v>979</v>
      </c>
      <c r="N15" s="120">
        <v>979</v>
      </c>
      <c r="O15" s="128">
        <v>933</v>
      </c>
      <c r="P15" s="129">
        <v>1207</v>
      </c>
      <c r="Q15" s="130">
        <v>1196</v>
      </c>
      <c r="R15" s="136"/>
      <c r="S15" s="136">
        <f t="shared" si="1"/>
        <v>3336</v>
      </c>
      <c r="T15" s="148">
        <f t="shared" si="0"/>
        <v>0.85188968335035753</v>
      </c>
    </row>
    <row r="16" spans="1:20" s="96" customFormat="1" ht="77.25" customHeight="1">
      <c r="A16" s="90" t="s">
        <v>183</v>
      </c>
      <c r="B16" s="199" t="s">
        <v>177</v>
      </c>
      <c r="C16" s="145" t="s">
        <v>178</v>
      </c>
      <c r="D16" s="145" t="s">
        <v>184</v>
      </c>
      <c r="E16" s="145" t="s">
        <v>185</v>
      </c>
      <c r="F16" s="92" t="s">
        <v>154</v>
      </c>
      <c r="G16" s="97" t="s">
        <v>186</v>
      </c>
      <c r="H16" s="194" t="s">
        <v>167</v>
      </c>
      <c r="I16" s="94">
        <v>12</v>
      </c>
      <c r="J16" s="94">
        <v>12</v>
      </c>
      <c r="K16" s="98">
        <v>3</v>
      </c>
      <c r="L16" s="98">
        <v>3</v>
      </c>
      <c r="M16" s="98">
        <v>3</v>
      </c>
      <c r="N16" s="121">
        <v>3</v>
      </c>
      <c r="O16" s="128">
        <v>3</v>
      </c>
      <c r="P16" s="129">
        <v>3</v>
      </c>
      <c r="Q16" s="129">
        <v>3</v>
      </c>
      <c r="R16" s="135"/>
      <c r="S16" s="135">
        <f t="shared" si="1"/>
        <v>9</v>
      </c>
      <c r="T16" s="148">
        <f t="shared" si="0"/>
        <v>0.75</v>
      </c>
    </row>
    <row r="17" spans="1:20" s="96" customFormat="1" ht="67.5" customHeight="1">
      <c r="A17" s="90" t="s">
        <v>187</v>
      </c>
      <c r="B17" s="199" t="s">
        <v>177</v>
      </c>
      <c r="C17" s="145" t="s">
        <v>178</v>
      </c>
      <c r="D17" s="145" t="s">
        <v>184</v>
      </c>
      <c r="E17" s="145" t="s">
        <v>185</v>
      </c>
      <c r="F17" s="92" t="s">
        <v>188</v>
      </c>
      <c r="G17" s="97" t="s">
        <v>189</v>
      </c>
      <c r="H17" s="194" t="s">
        <v>190</v>
      </c>
      <c r="I17" s="94">
        <v>144</v>
      </c>
      <c r="J17" s="94">
        <v>144</v>
      </c>
      <c r="K17" s="98">
        <v>36</v>
      </c>
      <c r="L17" s="98">
        <v>36</v>
      </c>
      <c r="M17" s="98">
        <v>36</v>
      </c>
      <c r="N17" s="121">
        <v>36</v>
      </c>
      <c r="O17" s="128">
        <v>36</v>
      </c>
      <c r="P17" s="129">
        <v>36</v>
      </c>
      <c r="Q17" s="129">
        <v>36</v>
      </c>
      <c r="R17" s="135"/>
      <c r="S17" s="135">
        <f t="shared" si="1"/>
        <v>108</v>
      </c>
      <c r="T17" s="148">
        <f t="shared" si="0"/>
        <v>0.75</v>
      </c>
    </row>
    <row r="18" spans="1:20" s="96" customFormat="1" ht="61.5" customHeight="1">
      <c r="A18" s="90" t="s">
        <v>191</v>
      </c>
      <c r="B18" s="199" t="s">
        <v>177</v>
      </c>
      <c r="C18" s="145" t="s">
        <v>178</v>
      </c>
      <c r="D18" s="145" t="s">
        <v>184</v>
      </c>
      <c r="E18" s="145" t="s">
        <v>185</v>
      </c>
      <c r="F18" s="92" t="s">
        <v>192</v>
      </c>
      <c r="G18" s="97" t="s">
        <v>193</v>
      </c>
      <c r="H18" s="194" t="s">
        <v>167</v>
      </c>
      <c r="I18" s="94">
        <v>4</v>
      </c>
      <c r="J18" s="94">
        <v>4</v>
      </c>
      <c r="K18" s="98">
        <v>1</v>
      </c>
      <c r="L18" s="98">
        <v>1</v>
      </c>
      <c r="M18" s="98">
        <v>1</v>
      </c>
      <c r="N18" s="121">
        <v>1</v>
      </c>
      <c r="O18" s="128">
        <v>1</v>
      </c>
      <c r="P18" s="130">
        <v>1</v>
      </c>
      <c r="Q18" s="129">
        <v>1</v>
      </c>
      <c r="R18" s="135"/>
      <c r="S18" s="135">
        <f t="shared" si="1"/>
        <v>3</v>
      </c>
      <c r="T18" s="148">
        <f t="shared" si="0"/>
        <v>0.75</v>
      </c>
    </row>
    <row r="19" spans="1:20" s="96" customFormat="1" ht="32.25" customHeight="1">
      <c r="A19" s="90" t="s">
        <v>194</v>
      </c>
      <c r="B19" s="199" t="s">
        <v>154</v>
      </c>
      <c r="C19" s="145" t="s">
        <v>155</v>
      </c>
      <c r="D19" s="145" t="s">
        <v>195</v>
      </c>
      <c r="E19" s="145" t="s">
        <v>196</v>
      </c>
      <c r="F19" s="92" t="s">
        <v>197</v>
      </c>
      <c r="G19" s="93" t="s">
        <v>198</v>
      </c>
      <c r="H19" s="194" t="s">
        <v>199</v>
      </c>
      <c r="I19" s="187">
        <v>34743956</v>
      </c>
      <c r="J19" s="187">
        <v>34743956</v>
      </c>
      <c r="K19" s="188">
        <v>4093957</v>
      </c>
      <c r="L19" s="188">
        <v>12450000</v>
      </c>
      <c r="M19" s="188">
        <v>8800000</v>
      </c>
      <c r="N19" s="189">
        <v>9400000</v>
      </c>
      <c r="O19" s="190">
        <v>4093956</v>
      </c>
      <c r="P19" s="191">
        <v>5770035</v>
      </c>
      <c r="Q19" s="191">
        <v>9547942</v>
      </c>
      <c r="R19" s="192"/>
      <c r="S19" s="192">
        <f t="shared" si="1"/>
        <v>19411933</v>
      </c>
      <c r="T19" s="148">
        <f t="shared" si="0"/>
        <v>0.5587139530109928</v>
      </c>
    </row>
    <row r="20" spans="1:20" ht="33" customHeight="1">
      <c r="A20" s="90" t="s">
        <v>200</v>
      </c>
      <c r="B20" s="199" t="s">
        <v>174</v>
      </c>
      <c r="C20" s="145" t="s">
        <v>201</v>
      </c>
      <c r="D20" s="145" t="s">
        <v>202</v>
      </c>
      <c r="E20" s="145" t="s">
        <v>203</v>
      </c>
      <c r="F20" s="92" t="s">
        <v>200</v>
      </c>
      <c r="G20" s="86" t="s">
        <v>204</v>
      </c>
      <c r="H20" s="194" t="s">
        <v>199</v>
      </c>
      <c r="I20" s="188">
        <v>41804302</v>
      </c>
      <c r="J20" s="187">
        <v>41804302</v>
      </c>
      <c r="K20" s="188">
        <v>13176548</v>
      </c>
      <c r="L20" s="188">
        <v>7725604</v>
      </c>
      <c r="M20" s="188">
        <v>10451076</v>
      </c>
      <c r="N20" s="189">
        <v>10451076</v>
      </c>
      <c r="O20" s="190">
        <v>13176548</v>
      </c>
      <c r="P20" s="191">
        <v>7725604</v>
      </c>
      <c r="Q20" s="191">
        <v>10451076</v>
      </c>
      <c r="R20" s="192"/>
      <c r="S20" s="192">
        <f t="shared" si="1"/>
        <v>31353228</v>
      </c>
      <c r="T20" s="148">
        <f t="shared" si="0"/>
        <v>0.75000003588147457</v>
      </c>
    </row>
    <row r="21" spans="1:20" s="96" customFormat="1" ht="59.25" customHeight="1">
      <c r="A21" s="90" t="s">
        <v>205</v>
      </c>
      <c r="B21" s="199" t="s">
        <v>174</v>
      </c>
      <c r="C21" s="145" t="s">
        <v>201</v>
      </c>
      <c r="D21" s="145" t="s">
        <v>206</v>
      </c>
      <c r="E21" s="145" t="s">
        <v>203</v>
      </c>
      <c r="F21" s="92" t="s">
        <v>205</v>
      </c>
      <c r="G21" s="99" t="s">
        <v>207</v>
      </c>
      <c r="H21" s="194" t="s">
        <v>208</v>
      </c>
      <c r="I21" s="94">
        <v>300</v>
      </c>
      <c r="J21" s="94">
        <v>300</v>
      </c>
      <c r="K21" s="95">
        <v>75</v>
      </c>
      <c r="L21" s="95">
        <v>75</v>
      </c>
      <c r="M21" s="95">
        <v>75</v>
      </c>
      <c r="N21" s="120">
        <v>75</v>
      </c>
      <c r="O21" s="128">
        <v>73</v>
      </c>
      <c r="P21" s="129">
        <v>49</v>
      </c>
      <c r="Q21" s="129">
        <v>75</v>
      </c>
      <c r="R21" s="135"/>
      <c r="S21" s="135">
        <f t="shared" si="1"/>
        <v>197</v>
      </c>
      <c r="T21" s="148">
        <f t="shared" si="0"/>
        <v>0.65666666666666662</v>
      </c>
    </row>
    <row r="22" spans="1:20" s="96" customFormat="1" ht="69" customHeight="1" thickBot="1">
      <c r="A22" s="90" t="s">
        <v>209</v>
      </c>
      <c r="B22" s="199" t="s">
        <v>154</v>
      </c>
      <c r="C22" s="146" t="s">
        <v>155</v>
      </c>
      <c r="D22" s="146" t="s">
        <v>210</v>
      </c>
      <c r="E22" s="146" t="s">
        <v>211</v>
      </c>
      <c r="F22" s="100" t="s">
        <v>209</v>
      </c>
      <c r="G22" s="93" t="s">
        <v>212</v>
      </c>
      <c r="H22" s="194" t="s">
        <v>160</v>
      </c>
      <c r="I22" s="101">
        <v>12</v>
      </c>
      <c r="J22" s="101">
        <v>12</v>
      </c>
      <c r="K22" s="102">
        <v>3</v>
      </c>
      <c r="L22" s="102">
        <v>3</v>
      </c>
      <c r="M22" s="102">
        <v>3</v>
      </c>
      <c r="N22" s="122">
        <v>3</v>
      </c>
      <c r="O22" s="131">
        <v>3</v>
      </c>
      <c r="P22" s="132">
        <v>3</v>
      </c>
      <c r="Q22" s="132">
        <v>3</v>
      </c>
      <c r="R22" s="137"/>
      <c r="S22" s="137">
        <f>R22+Q22+P22+O22</f>
        <v>9</v>
      </c>
      <c r="T22" s="149">
        <f>S22/J22</f>
        <v>0.75</v>
      </c>
    </row>
    <row r="23" spans="1:20" s="96" customFormat="1" ht="14.25" customHeight="1" thickTop="1">
      <c r="A23" s="265"/>
      <c r="B23" s="265"/>
      <c r="C23" s="265"/>
      <c r="D23" s="265"/>
      <c r="E23" s="265"/>
      <c r="F23" s="265"/>
      <c r="G23" s="265"/>
      <c r="H23" s="265"/>
      <c r="I23" s="265"/>
      <c r="J23" s="265"/>
      <c r="K23" s="103"/>
      <c r="L23" s="103"/>
      <c r="M23" s="103"/>
      <c r="N23" s="103"/>
    </row>
    <row r="24" spans="1:20" s="96" customFormat="1" ht="14.25" customHeight="1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109"/>
      <c r="L24" s="109"/>
      <c r="M24" s="109"/>
      <c r="N24" s="109"/>
    </row>
    <row r="25" spans="1:20" ht="18.75" customHeight="1">
      <c r="A25" s="1"/>
      <c r="B25" s="1"/>
      <c r="C25" s="1"/>
      <c r="D25" s="1"/>
      <c r="E25" s="1"/>
      <c r="F25" s="1"/>
      <c r="G25" s="39"/>
      <c r="H25" s="39"/>
      <c r="J25" s="39"/>
      <c r="L25" s="105"/>
      <c r="M25" s="105"/>
    </row>
    <row r="26" spans="1:20" ht="12.75" customHeight="1">
      <c r="A26" s="1"/>
      <c r="B26" s="1"/>
      <c r="C26" s="1"/>
      <c r="D26" s="1"/>
      <c r="E26" s="1"/>
      <c r="F26" s="1"/>
      <c r="G26" s="39"/>
      <c r="H26" s="39"/>
      <c r="J26" s="39"/>
      <c r="L26" s="105"/>
      <c r="M26" s="105"/>
    </row>
    <row r="27" spans="1:20" s="96" customFormat="1" ht="16.5" customHeight="1">
      <c r="A27" s="104"/>
      <c r="B27" s="104"/>
      <c r="C27" s="104"/>
      <c r="D27" s="104"/>
      <c r="E27" s="104"/>
      <c r="F27" s="104"/>
      <c r="G27" s="106"/>
      <c r="H27" s="107"/>
      <c r="I27" s="108"/>
      <c r="J27" s="109"/>
      <c r="K27" s="109"/>
      <c r="L27" s="109"/>
      <c r="M27" s="109"/>
      <c r="N27" s="109"/>
    </row>
    <row r="28" spans="1:20" s="96" customFormat="1" ht="12" customHeight="1">
      <c r="A28" s="104"/>
      <c r="B28" s="104"/>
      <c r="C28" s="104"/>
      <c r="D28" s="104"/>
      <c r="E28" s="104"/>
      <c r="F28" s="104"/>
      <c r="G28" s="106"/>
      <c r="H28" s="107"/>
      <c r="I28" s="108"/>
      <c r="J28" s="109"/>
      <c r="K28" s="109"/>
      <c r="L28" s="109"/>
      <c r="M28" s="109"/>
      <c r="N28" s="109"/>
    </row>
    <row r="30" spans="1:20" s="96" customFormat="1" ht="10.5" customHeight="1">
      <c r="A30" s="104"/>
      <c r="B30" s="104"/>
      <c r="C30" s="104"/>
      <c r="D30" s="104"/>
      <c r="E30" s="104"/>
      <c r="F30" s="104"/>
      <c r="G30" s="106"/>
      <c r="H30" s="107"/>
      <c r="I30" s="108"/>
      <c r="J30" s="110"/>
      <c r="K30" s="110"/>
      <c r="L30" s="110"/>
      <c r="M30" s="110"/>
      <c r="N30" s="110"/>
    </row>
    <row r="31" spans="1:20">
      <c r="G31" s="111"/>
      <c r="J31" s="113"/>
    </row>
    <row r="32" spans="1:20">
      <c r="G32" s="111"/>
      <c r="J32" s="113"/>
    </row>
    <row r="33" spans="7:14">
      <c r="G33" s="111"/>
      <c r="J33" s="113"/>
      <c r="K33" s="114"/>
      <c r="L33" s="114"/>
      <c r="M33" s="114"/>
      <c r="N33" s="114"/>
    </row>
    <row r="34" spans="7:14">
      <c r="G34" s="114"/>
      <c r="J34" s="113"/>
      <c r="K34" s="114"/>
      <c r="L34" s="114"/>
      <c r="M34" s="114"/>
      <c r="N34" s="114"/>
    </row>
    <row r="35" spans="7:14">
      <c r="G35" s="111"/>
      <c r="H35" s="111"/>
      <c r="J35" s="113"/>
      <c r="K35" s="114"/>
      <c r="L35" s="114"/>
      <c r="M35" s="114"/>
      <c r="N35" s="114"/>
    </row>
    <row r="36" spans="7:14">
      <c r="G36" s="111"/>
      <c r="H36" s="111"/>
      <c r="J36" s="113"/>
      <c r="K36" s="114"/>
      <c r="L36" s="114"/>
      <c r="M36" s="114"/>
      <c r="N36" s="114"/>
    </row>
    <row r="37" spans="7:14">
      <c r="G37" s="111"/>
      <c r="H37" s="111"/>
      <c r="J37" s="113"/>
      <c r="K37" s="115"/>
    </row>
    <row r="38" spans="7:14">
      <c r="G38" s="114"/>
      <c r="H38" s="111"/>
      <c r="J38" s="113"/>
    </row>
    <row r="39" spans="7:14">
      <c r="G39" s="111"/>
      <c r="H39" s="111"/>
      <c r="J39" s="113"/>
    </row>
    <row r="40" spans="7:14">
      <c r="G40" s="111"/>
      <c r="H40" s="111"/>
      <c r="J40" s="113"/>
    </row>
    <row r="41" spans="7:14">
      <c r="G41" s="111"/>
      <c r="H41" s="111"/>
      <c r="J41" s="113"/>
    </row>
    <row r="42" spans="7:14">
      <c r="G42" s="114"/>
      <c r="H42" s="111"/>
      <c r="J42" s="113"/>
    </row>
    <row r="43" spans="7:14">
      <c r="G43" s="111"/>
      <c r="H43" s="111"/>
      <c r="J43" s="113"/>
    </row>
    <row r="44" spans="7:14">
      <c r="G44" s="111"/>
      <c r="H44" s="111"/>
      <c r="J44" s="113"/>
    </row>
    <row r="45" spans="7:14">
      <c r="G45" s="111"/>
      <c r="H45" s="116"/>
      <c r="J45" s="113"/>
    </row>
    <row r="46" spans="7:14">
      <c r="G46" s="114"/>
      <c r="H46" s="116"/>
      <c r="J46" s="113"/>
    </row>
    <row r="47" spans="7:14">
      <c r="J47" s="113"/>
    </row>
    <row r="48" spans="7:14">
      <c r="J48" s="113"/>
    </row>
    <row r="49" spans="10:10">
      <c r="J49" s="113"/>
    </row>
  </sheetData>
  <mergeCells count="20">
    <mergeCell ref="O9:S9"/>
    <mergeCell ref="T6:T10"/>
    <mergeCell ref="S2:T2"/>
    <mergeCell ref="B3:T3"/>
    <mergeCell ref="A23:J23"/>
    <mergeCell ref="B9:B10"/>
    <mergeCell ref="C9:C10"/>
    <mergeCell ref="D9:D10"/>
    <mergeCell ref="I9:I10"/>
    <mergeCell ref="J9:J10"/>
    <mergeCell ref="A1:N1"/>
    <mergeCell ref="F2:N2"/>
    <mergeCell ref="A5:N5"/>
    <mergeCell ref="A6:A10"/>
    <mergeCell ref="B6:D6"/>
    <mergeCell ref="E6:E10"/>
    <mergeCell ref="F6:F10"/>
    <mergeCell ref="G6:G10"/>
    <mergeCell ref="I6:N6"/>
    <mergeCell ref="K9:N9"/>
  </mergeCells>
  <printOptions horizontalCentered="1"/>
  <pageMargins left="0" right="0" top="0" bottom="0" header="0" footer="0"/>
  <pageSetup scale="60" firstPageNumber="0" orientation="landscape" horizontalDpi="300" verticalDpi="300" r:id="rId1"/>
  <headerFooter alignWithMargins="0">
    <oddFooter>&amp;R&amp;12&amp;P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EVTOP-01 (3ER)</vt:lpstr>
      <vt:lpstr>EVTOP-02 (3ER)</vt:lpstr>
      <vt:lpstr>EVTOP-03 (3ER)</vt:lpstr>
      <vt:lpstr>'EVTOP-01 (3ER)'!Área_de_impresión</vt:lpstr>
      <vt:lpstr>'EVTOP-02 (3ER)'!Área_de_impresión</vt:lpstr>
      <vt:lpstr>'EVTOP-03 (3ER)'!Área_de_impresión</vt:lpstr>
      <vt:lpstr>Excel_BuiltIn__FilterDatabase_1</vt:lpstr>
      <vt:lpstr>'EVTOP-02 (3ER)'!Títulos_a_imprimir</vt:lpstr>
      <vt:lpstr>'EVTOP-03 (3ER)'!Títulos_a_imprimir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del Carmen</dc:creator>
  <cp:lastModifiedBy>Luz del Carmen</cp:lastModifiedBy>
  <cp:lastPrinted>2012-10-19T16:50:37Z</cp:lastPrinted>
  <dcterms:created xsi:type="dcterms:W3CDTF">2012-08-13T21:05:21Z</dcterms:created>
  <dcterms:modified xsi:type="dcterms:W3CDTF">2012-10-19T19:06:43Z</dcterms:modified>
</cp:coreProperties>
</file>